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d.docs.live.net/0c631aeff4e41635/Υπολογιστής/RRT2/RRT2 Raw data/Sorptivity/"/>
    </mc:Choice>
  </mc:AlternateContent>
  <xr:revisionPtr revIDLastSave="75" documentId="11_74ACB65EB5031A32278EF4165D198C6DAB3E8278" xr6:coauthVersionLast="45" xr6:coauthVersionMax="45" xr10:uidLastSave="{A6482D47-3352-4CFD-9399-1F373084BC1A}"/>
  <bookViews>
    <workbookView xWindow="-98" yWindow="-98" windowWidth="20715" windowHeight="13276" activeTab="4" xr2:uid="{00000000-000D-0000-FFFF-FFFF00000000}"/>
  </bookViews>
  <sheets>
    <sheet name="Cracking day" sheetId="1" r:id="rId1"/>
    <sheet name="28 days healing" sheetId="8" r:id="rId2"/>
    <sheet name="3 months healing" sheetId="10" r:id="rId3"/>
    <sheet name="6 months healing" sheetId="2" r:id="rId4"/>
    <sheet name="SUMMARY RESULTS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1" i="1" l="1"/>
  <c r="K32" i="1" l="1"/>
  <c r="R102" i="2"/>
  <c r="Q102" i="2"/>
  <c r="R101" i="2"/>
  <c r="Q101" i="2"/>
  <c r="R100" i="2"/>
  <c r="Q100" i="2"/>
  <c r="R99" i="2"/>
  <c r="Q99" i="2"/>
  <c r="R98" i="2"/>
  <c r="Q98" i="2"/>
  <c r="R97" i="2"/>
  <c r="Q97" i="2"/>
  <c r="R96" i="2"/>
  <c r="Q96" i="2"/>
  <c r="R95" i="2"/>
  <c r="Q95" i="2"/>
  <c r="R94" i="2"/>
  <c r="Q94" i="2"/>
  <c r="R93" i="2"/>
  <c r="Q93" i="2"/>
  <c r="R92" i="2"/>
  <c r="Q92" i="2"/>
  <c r="R91" i="2"/>
  <c r="Q91" i="2"/>
  <c r="R90" i="2"/>
  <c r="Q90" i="2"/>
  <c r="R89" i="2"/>
  <c r="Q89" i="2"/>
  <c r="R88" i="2"/>
  <c r="Q88" i="2"/>
  <c r="R87" i="2"/>
  <c r="Q87" i="2"/>
  <c r="R86" i="2"/>
  <c r="Q86" i="2"/>
  <c r="R85" i="2"/>
  <c r="Q85" i="2"/>
  <c r="R84" i="2"/>
  <c r="Q84" i="2"/>
  <c r="R102" i="10"/>
  <c r="Q102" i="10"/>
  <c r="R101" i="10"/>
  <c r="Q101" i="10"/>
  <c r="R100" i="10"/>
  <c r="Q100" i="10"/>
  <c r="R99" i="10"/>
  <c r="Q99" i="10"/>
  <c r="R98" i="10"/>
  <c r="Q98" i="10"/>
  <c r="R97" i="10"/>
  <c r="Q97" i="10"/>
  <c r="R96" i="10"/>
  <c r="Q96" i="10"/>
  <c r="R95" i="10"/>
  <c r="Q95" i="10"/>
  <c r="R94" i="10"/>
  <c r="Q94" i="10"/>
  <c r="R93" i="10"/>
  <c r="Q93" i="10"/>
  <c r="R92" i="10"/>
  <c r="Q92" i="10"/>
  <c r="R91" i="10"/>
  <c r="Q91" i="10"/>
  <c r="R90" i="10"/>
  <c r="Q90" i="10"/>
  <c r="R89" i="10"/>
  <c r="Q89" i="10"/>
  <c r="R88" i="10"/>
  <c r="Q88" i="10"/>
  <c r="R87" i="10"/>
  <c r="Q87" i="10"/>
  <c r="R86" i="10"/>
  <c r="Q86" i="10"/>
  <c r="R85" i="10"/>
  <c r="Q85" i="10"/>
  <c r="R84" i="10"/>
  <c r="Q84" i="10"/>
  <c r="R102" i="8"/>
  <c r="Q102" i="8"/>
  <c r="R101" i="8"/>
  <c r="Q101" i="8"/>
  <c r="R100" i="8"/>
  <c r="Q100" i="8"/>
  <c r="R99" i="8"/>
  <c r="Q99" i="8"/>
  <c r="R98" i="8"/>
  <c r="Q98" i="8"/>
  <c r="R97" i="8"/>
  <c r="Q97" i="8"/>
  <c r="R96" i="8"/>
  <c r="Q96" i="8"/>
  <c r="R95" i="8"/>
  <c r="Q95" i="8"/>
  <c r="R94" i="8"/>
  <c r="Q94" i="8"/>
  <c r="R93" i="8"/>
  <c r="Q93" i="8"/>
  <c r="R92" i="8"/>
  <c r="Q92" i="8"/>
  <c r="R91" i="8"/>
  <c r="Q91" i="8"/>
  <c r="R90" i="8"/>
  <c r="Q90" i="8"/>
  <c r="R89" i="8"/>
  <c r="Q89" i="8"/>
  <c r="R88" i="8"/>
  <c r="Q88" i="8"/>
  <c r="R87" i="8"/>
  <c r="Q87" i="8"/>
  <c r="R86" i="8"/>
  <c r="Q86" i="8"/>
  <c r="R85" i="8"/>
  <c r="Q85" i="8"/>
  <c r="R84" i="8"/>
  <c r="Q84" i="8"/>
  <c r="O76" i="2"/>
  <c r="N76" i="2"/>
  <c r="O75" i="2"/>
  <c r="N75" i="2"/>
  <c r="O74" i="2"/>
  <c r="N74" i="2"/>
  <c r="O73" i="2"/>
  <c r="N73" i="2"/>
  <c r="O72" i="2"/>
  <c r="N72" i="2"/>
  <c r="O71" i="2"/>
  <c r="N71" i="2"/>
  <c r="O70" i="2"/>
  <c r="N70" i="2"/>
  <c r="O69" i="2"/>
  <c r="N69" i="2"/>
  <c r="O68" i="2"/>
  <c r="N68" i="2"/>
  <c r="O67" i="2"/>
  <c r="N67" i="2"/>
  <c r="O66" i="2"/>
  <c r="N66" i="2"/>
  <c r="O65" i="2"/>
  <c r="N65" i="2"/>
  <c r="O64" i="2"/>
  <c r="N64" i="2"/>
  <c r="O63" i="2"/>
  <c r="N63" i="2"/>
  <c r="O62" i="2"/>
  <c r="N62" i="2"/>
  <c r="O61" i="2"/>
  <c r="N61" i="2"/>
  <c r="O60" i="2"/>
  <c r="N60" i="2"/>
  <c r="O59" i="2"/>
  <c r="N59" i="2"/>
  <c r="O58" i="2"/>
  <c r="N58" i="2"/>
  <c r="O50" i="2"/>
  <c r="N50" i="2"/>
  <c r="O49" i="2"/>
  <c r="N49" i="2"/>
  <c r="O48" i="2"/>
  <c r="N48" i="2"/>
  <c r="O47" i="2"/>
  <c r="N47" i="2"/>
  <c r="O46" i="2"/>
  <c r="N46" i="2"/>
  <c r="O45" i="2"/>
  <c r="N45" i="2"/>
  <c r="O44" i="2"/>
  <c r="N44" i="2"/>
  <c r="O43" i="2"/>
  <c r="N43" i="2"/>
  <c r="O42" i="2"/>
  <c r="N42" i="2"/>
  <c r="O41" i="2"/>
  <c r="N41" i="2"/>
  <c r="O40" i="2"/>
  <c r="N40" i="2"/>
  <c r="O39" i="2"/>
  <c r="N39" i="2"/>
  <c r="O38" i="2"/>
  <c r="N38" i="2"/>
  <c r="O37" i="2"/>
  <c r="N37" i="2"/>
  <c r="O36" i="2"/>
  <c r="N36" i="2"/>
  <c r="O35" i="2"/>
  <c r="N35" i="2"/>
  <c r="O34" i="2"/>
  <c r="N34" i="2"/>
  <c r="O33" i="2"/>
  <c r="N33" i="2"/>
  <c r="O32" i="2"/>
  <c r="N32" i="2"/>
  <c r="O76" i="10"/>
  <c r="N76" i="10"/>
  <c r="O75" i="10"/>
  <c r="N75" i="10"/>
  <c r="O74" i="10"/>
  <c r="N74" i="10"/>
  <c r="O73" i="10"/>
  <c r="N73" i="10"/>
  <c r="O72" i="10"/>
  <c r="N72" i="10"/>
  <c r="O71" i="10"/>
  <c r="N71" i="10"/>
  <c r="O70" i="10"/>
  <c r="N70" i="10"/>
  <c r="O69" i="10"/>
  <c r="N69" i="10"/>
  <c r="O68" i="10"/>
  <c r="N68" i="10"/>
  <c r="O67" i="10"/>
  <c r="N67" i="10"/>
  <c r="O66" i="10"/>
  <c r="N66" i="10"/>
  <c r="O65" i="10"/>
  <c r="N65" i="10"/>
  <c r="O64" i="10"/>
  <c r="N64" i="10"/>
  <c r="O63" i="10"/>
  <c r="N63" i="10"/>
  <c r="O62" i="10"/>
  <c r="N62" i="10"/>
  <c r="O61" i="10"/>
  <c r="N61" i="10"/>
  <c r="O60" i="10"/>
  <c r="N60" i="10"/>
  <c r="O59" i="10"/>
  <c r="N59" i="10"/>
  <c r="O58" i="10"/>
  <c r="N58" i="10"/>
  <c r="O50" i="10"/>
  <c r="N50" i="10"/>
  <c r="O49" i="10"/>
  <c r="N49" i="10"/>
  <c r="O48" i="10"/>
  <c r="N48" i="10"/>
  <c r="O47" i="10"/>
  <c r="N47" i="10"/>
  <c r="O46" i="10"/>
  <c r="N46" i="10"/>
  <c r="O45" i="10"/>
  <c r="N45" i="10"/>
  <c r="O44" i="10"/>
  <c r="N44" i="10"/>
  <c r="O43" i="10"/>
  <c r="N43" i="10"/>
  <c r="O42" i="10"/>
  <c r="N42" i="10"/>
  <c r="O41" i="10"/>
  <c r="N41" i="10"/>
  <c r="O40" i="10"/>
  <c r="N40" i="10"/>
  <c r="O39" i="10"/>
  <c r="N39" i="10"/>
  <c r="O38" i="10"/>
  <c r="N38" i="10"/>
  <c r="O37" i="10"/>
  <c r="N37" i="10"/>
  <c r="O36" i="10"/>
  <c r="N36" i="10"/>
  <c r="O35" i="10"/>
  <c r="N35" i="10"/>
  <c r="O34" i="10"/>
  <c r="N34" i="10"/>
  <c r="O33" i="10"/>
  <c r="N33" i="10"/>
  <c r="O32" i="10"/>
  <c r="N32" i="10"/>
  <c r="O76" i="8"/>
  <c r="N76" i="8"/>
  <c r="O75" i="8"/>
  <c r="N75" i="8"/>
  <c r="O74" i="8"/>
  <c r="N74" i="8"/>
  <c r="O73" i="8"/>
  <c r="N73" i="8"/>
  <c r="O72" i="8"/>
  <c r="N72" i="8"/>
  <c r="O71" i="8"/>
  <c r="N71" i="8"/>
  <c r="O70" i="8"/>
  <c r="N70" i="8"/>
  <c r="O69" i="8"/>
  <c r="N69" i="8"/>
  <c r="O68" i="8"/>
  <c r="N68" i="8"/>
  <c r="O67" i="8"/>
  <c r="N67" i="8"/>
  <c r="O66" i="8"/>
  <c r="N66" i="8"/>
  <c r="O65" i="8"/>
  <c r="N65" i="8"/>
  <c r="O64" i="8"/>
  <c r="N64" i="8"/>
  <c r="O63" i="8"/>
  <c r="N63" i="8"/>
  <c r="O62" i="8"/>
  <c r="N62" i="8"/>
  <c r="O61" i="8"/>
  <c r="N61" i="8"/>
  <c r="O60" i="8"/>
  <c r="N60" i="8"/>
  <c r="O59" i="8"/>
  <c r="N59" i="8"/>
  <c r="O58" i="8"/>
  <c r="N58" i="8"/>
  <c r="O50" i="8"/>
  <c r="N50" i="8"/>
  <c r="O49" i="8"/>
  <c r="N49" i="8"/>
  <c r="O48" i="8"/>
  <c r="N48" i="8"/>
  <c r="O47" i="8"/>
  <c r="N47" i="8"/>
  <c r="O46" i="8"/>
  <c r="N46" i="8"/>
  <c r="O45" i="8"/>
  <c r="N45" i="8"/>
  <c r="O44" i="8"/>
  <c r="N44" i="8"/>
  <c r="O43" i="8"/>
  <c r="N43" i="8"/>
  <c r="O42" i="8"/>
  <c r="N42" i="8"/>
  <c r="O41" i="8"/>
  <c r="N41" i="8"/>
  <c r="O40" i="8"/>
  <c r="N40" i="8"/>
  <c r="O39" i="8"/>
  <c r="N39" i="8"/>
  <c r="O38" i="8"/>
  <c r="N38" i="8"/>
  <c r="O37" i="8"/>
  <c r="N37" i="8"/>
  <c r="O36" i="8"/>
  <c r="N36" i="8"/>
  <c r="O35" i="8"/>
  <c r="N35" i="8"/>
  <c r="O34" i="8"/>
  <c r="N34" i="8"/>
  <c r="O33" i="8"/>
  <c r="N33" i="8"/>
  <c r="O32" i="8"/>
  <c r="N32" i="8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L51" i="2" s="1"/>
  <c r="C34" i="2"/>
  <c r="C33" i="2"/>
  <c r="C32" i="2"/>
  <c r="C102" i="10"/>
  <c r="C101" i="10"/>
  <c r="C100" i="10"/>
  <c r="C99" i="10"/>
  <c r="C98" i="10"/>
  <c r="C97" i="10"/>
  <c r="C96" i="10"/>
  <c r="C95" i="10"/>
  <c r="C94" i="10"/>
  <c r="C93" i="10"/>
  <c r="C92" i="10"/>
  <c r="C91" i="10"/>
  <c r="C90" i="10"/>
  <c r="C89" i="10"/>
  <c r="C88" i="10"/>
  <c r="C87" i="10"/>
  <c r="C86" i="10"/>
  <c r="C85" i="10"/>
  <c r="C84" i="10"/>
  <c r="C76" i="10"/>
  <c r="C75" i="10"/>
  <c r="C74" i="10"/>
  <c r="C73" i="10"/>
  <c r="C72" i="10"/>
  <c r="C71" i="10"/>
  <c r="C70" i="10"/>
  <c r="C69" i="10"/>
  <c r="C68" i="10"/>
  <c r="C67" i="10"/>
  <c r="C66" i="10"/>
  <c r="C65" i="10"/>
  <c r="C64" i="10"/>
  <c r="C63" i="10"/>
  <c r="C62" i="10"/>
  <c r="C61" i="10"/>
  <c r="C60" i="10"/>
  <c r="C59" i="10"/>
  <c r="C58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M103" i="10" s="1"/>
  <c r="C34" i="10"/>
  <c r="C33" i="10"/>
  <c r="C32" i="10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O103" i="8" s="1"/>
  <c r="C34" i="8"/>
  <c r="N103" i="8" s="1"/>
  <c r="C33" i="8"/>
  <c r="C32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M77" i="2"/>
  <c r="N103" i="10"/>
  <c r="M77" i="10"/>
  <c r="L51" i="10"/>
  <c r="P103" i="8"/>
  <c r="L103" i="8"/>
  <c r="K103" i="8"/>
  <c r="K77" i="8"/>
  <c r="M51" i="8"/>
  <c r="L51" i="8"/>
  <c r="L105" i="1"/>
  <c r="Q85" i="1"/>
  <c r="R85" i="1"/>
  <c r="Q86" i="1"/>
  <c r="R86" i="1"/>
  <c r="Q87" i="1"/>
  <c r="R87" i="1"/>
  <c r="Q88" i="1"/>
  <c r="R88" i="1"/>
  <c r="Q89" i="1"/>
  <c r="R89" i="1"/>
  <c r="Q90" i="1"/>
  <c r="R90" i="1"/>
  <c r="Q91" i="1"/>
  <c r="R91" i="1"/>
  <c r="Q92" i="1"/>
  <c r="R92" i="1"/>
  <c r="Q93" i="1"/>
  <c r="R93" i="1"/>
  <c r="Q94" i="1"/>
  <c r="R94" i="1"/>
  <c r="Q95" i="1"/>
  <c r="R95" i="1"/>
  <c r="Q96" i="1"/>
  <c r="R96" i="1"/>
  <c r="Q97" i="1"/>
  <c r="R97" i="1"/>
  <c r="Q98" i="1"/>
  <c r="R98" i="1"/>
  <c r="Q99" i="1"/>
  <c r="R99" i="1"/>
  <c r="Q100" i="1"/>
  <c r="R100" i="1"/>
  <c r="Q101" i="1"/>
  <c r="R101" i="1"/>
  <c r="Q102" i="1"/>
  <c r="R102" i="1"/>
  <c r="R84" i="1"/>
  <c r="Q84" i="1"/>
  <c r="O50" i="1"/>
  <c r="N50" i="1"/>
  <c r="O49" i="1"/>
  <c r="N49" i="1"/>
  <c r="O48" i="1"/>
  <c r="N48" i="1"/>
  <c r="O47" i="1"/>
  <c r="N47" i="1"/>
  <c r="O46" i="1"/>
  <c r="N46" i="1"/>
  <c r="O45" i="1"/>
  <c r="N45" i="1"/>
  <c r="O44" i="1"/>
  <c r="N44" i="1"/>
  <c r="O43" i="1"/>
  <c r="N43" i="1"/>
  <c r="O42" i="1"/>
  <c r="N42" i="1"/>
  <c r="O41" i="1"/>
  <c r="N41" i="1"/>
  <c r="O40" i="1"/>
  <c r="N40" i="1"/>
  <c r="O39" i="1"/>
  <c r="N39" i="1"/>
  <c r="O38" i="1"/>
  <c r="N38" i="1"/>
  <c r="O37" i="1"/>
  <c r="N37" i="1"/>
  <c r="O36" i="1"/>
  <c r="N36" i="1"/>
  <c r="O35" i="1"/>
  <c r="N35" i="1"/>
  <c r="O34" i="1"/>
  <c r="N34" i="1"/>
  <c r="O33" i="1"/>
  <c r="N33" i="1"/>
  <c r="O32" i="1"/>
  <c r="N32" i="1"/>
  <c r="N59" i="1"/>
  <c r="O59" i="1"/>
  <c r="N60" i="1"/>
  <c r="O60" i="1"/>
  <c r="N61" i="1"/>
  <c r="O61" i="1"/>
  <c r="N62" i="1"/>
  <c r="O62" i="1"/>
  <c r="N63" i="1"/>
  <c r="O63" i="1"/>
  <c r="N64" i="1"/>
  <c r="O64" i="1"/>
  <c r="N65" i="1"/>
  <c r="O65" i="1"/>
  <c r="N66" i="1"/>
  <c r="O66" i="1"/>
  <c r="N67" i="1"/>
  <c r="O67" i="1"/>
  <c r="N68" i="1"/>
  <c r="O68" i="1"/>
  <c r="N69" i="1"/>
  <c r="O69" i="1"/>
  <c r="N70" i="1"/>
  <c r="O70" i="1"/>
  <c r="N71" i="1"/>
  <c r="O71" i="1"/>
  <c r="N72" i="1"/>
  <c r="O72" i="1"/>
  <c r="N73" i="1"/>
  <c r="O73" i="1"/>
  <c r="N74" i="1"/>
  <c r="O74" i="1"/>
  <c r="N75" i="1"/>
  <c r="O75" i="1"/>
  <c r="N76" i="1"/>
  <c r="O76" i="1"/>
  <c r="O58" i="1"/>
  <c r="N58" i="1"/>
  <c r="P103" i="1"/>
  <c r="O103" i="1"/>
  <c r="N103" i="1"/>
  <c r="M103" i="1"/>
  <c r="L103" i="1"/>
  <c r="K103" i="1"/>
  <c r="M77" i="1"/>
  <c r="L77" i="1"/>
  <c r="K77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M103" i="2" l="1"/>
  <c r="N103" i="2"/>
  <c r="M51" i="10"/>
  <c r="K103" i="10"/>
  <c r="O103" i="10"/>
  <c r="K77" i="10"/>
  <c r="L103" i="10"/>
  <c r="P103" i="10"/>
  <c r="K51" i="10"/>
  <c r="L77" i="10"/>
  <c r="L77" i="8"/>
  <c r="M103" i="8"/>
  <c r="K51" i="8"/>
  <c r="M77" i="8"/>
  <c r="M51" i="2"/>
  <c r="K103" i="2"/>
  <c r="O103" i="2"/>
  <c r="K77" i="2"/>
  <c r="L103" i="2"/>
  <c r="P103" i="2"/>
  <c r="K51" i="2"/>
  <c r="L77" i="2"/>
  <c r="C32" i="1"/>
  <c r="L51" i="1" s="1"/>
  <c r="M51" i="1" l="1"/>
  <c r="L104" i="8" l="1"/>
  <c r="L104" i="1"/>
  <c r="I12" i="5" s="1"/>
  <c r="L130" i="10" l="1"/>
  <c r="L120" i="10"/>
  <c r="K115" i="10"/>
  <c r="L104" i="10"/>
  <c r="I14" i="5" s="1"/>
  <c r="I104" i="10"/>
  <c r="H104" i="10"/>
  <c r="G104" i="10"/>
  <c r="F104" i="10"/>
  <c r="E104" i="10"/>
  <c r="D104" i="10"/>
  <c r="L102" i="10"/>
  <c r="O89" i="10"/>
  <c r="L86" i="10"/>
  <c r="L78" i="10"/>
  <c r="C14" i="5" s="1"/>
  <c r="F78" i="10"/>
  <c r="E78" i="10"/>
  <c r="D78" i="10"/>
  <c r="L52" i="10"/>
  <c r="F14" i="5" s="1"/>
  <c r="F52" i="10"/>
  <c r="E52" i="10"/>
  <c r="D52" i="10"/>
  <c r="B27" i="10"/>
  <c r="K128" i="10" s="1"/>
  <c r="H20" i="10"/>
  <c r="E20" i="10"/>
  <c r="B20" i="10"/>
  <c r="H19" i="10"/>
  <c r="E19" i="10"/>
  <c r="B19" i="10"/>
  <c r="L53" i="10"/>
  <c r="L105" i="10"/>
  <c r="L131" i="10"/>
  <c r="L79" i="10"/>
  <c r="L94" i="10" l="1"/>
  <c r="O97" i="10"/>
  <c r="M125" i="10"/>
  <c r="L35" i="10"/>
  <c r="L39" i="10"/>
  <c r="L41" i="10"/>
  <c r="L45" i="10"/>
  <c r="L47" i="10"/>
  <c r="L49" i="10"/>
  <c r="K58" i="10"/>
  <c r="K60" i="10"/>
  <c r="K62" i="10"/>
  <c r="K64" i="10"/>
  <c r="K66" i="10"/>
  <c r="K68" i="10"/>
  <c r="K70" i="10"/>
  <c r="K72" i="10"/>
  <c r="K74" i="10"/>
  <c r="K76" i="10"/>
  <c r="K85" i="10"/>
  <c r="P86" i="10"/>
  <c r="N88" i="10"/>
  <c r="M91" i="10"/>
  <c r="K93" i="10"/>
  <c r="P94" i="10"/>
  <c r="N96" i="10"/>
  <c r="M99" i="10"/>
  <c r="K101" i="10"/>
  <c r="P102" i="10"/>
  <c r="K111" i="10"/>
  <c r="L116" i="10"/>
  <c r="M121" i="10"/>
  <c r="K127" i="10"/>
  <c r="L33" i="10"/>
  <c r="L37" i="10"/>
  <c r="L43" i="10"/>
  <c r="O85" i="10"/>
  <c r="L90" i="10"/>
  <c r="O93" i="10"/>
  <c r="L98" i="10"/>
  <c r="O101" i="10"/>
  <c r="L112" i="10"/>
  <c r="M117" i="10"/>
  <c r="K123" i="10"/>
  <c r="L128" i="10"/>
  <c r="L32" i="10"/>
  <c r="L34" i="10"/>
  <c r="L36" i="10"/>
  <c r="L38" i="10"/>
  <c r="L40" i="10"/>
  <c r="L42" i="10"/>
  <c r="L44" i="10"/>
  <c r="L46" i="10"/>
  <c r="L48" i="10"/>
  <c r="L50" i="10"/>
  <c r="K59" i="10"/>
  <c r="K61" i="10"/>
  <c r="K63" i="10"/>
  <c r="K65" i="10"/>
  <c r="K67" i="10"/>
  <c r="K69" i="10"/>
  <c r="K71" i="10"/>
  <c r="K73" i="10"/>
  <c r="K75" i="10"/>
  <c r="N84" i="10"/>
  <c r="M87" i="10"/>
  <c r="K89" i="10"/>
  <c r="P90" i="10"/>
  <c r="N92" i="10"/>
  <c r="M95" i="10"/>
  <c r="K97" i="10"/>
  <c r="P98" i="10"/>
  <c r="N100" i="10"/>
  <c r="M113" i="10"/>
  <c r="K119" i="10"/>
  <c r="L124" i="10"/>
  <c r="M32" i="10"/>
  <c r="M33" i="10"/>
  <c r="M34" i="10"/>
  <c r="M35" i="10"/>
  <c r="M36" i="10"/>
  <c r="M37" i="10"/>
  <c r="M38" i="10"/>
  <c r="M39" i="10"/>
  <c r="M40" i="10"/>
  <c r="M41" i="10"/>
  <c r="M42" i="10"/>
  <c r="M43" i="10"/>
  <c r="M44" i="10"/>
  <c r="M45" i="10"/>
  <c r="M46" i="10"/>
  <c r="M47" i="10"/>
  <c r="M48" i="10"/>
  <c r="M49" i="10"/>
  <c r="M50" i="10"/>
  <c r="L58" i="10"/>
  <c r="L59" i="10"/>
  <c r="L60" i="10"/>
  <c r="L61" i="10"/>
  <c r="L62" i="10"/>
  <c r="L63" i="10"/>
  <c r="L64" i="10"/>
  <c r="L65" i="10"/>
  <c r="L66" i="10"/>
  <c r="L67" i="10"/>
  <c r="L68" i="10"/>
  <c r="L69" i="10"/>
  <c r="L70" i="10"/>
  <c r="L71" i="10"/>
  <c r="L72" i="10"/>
  <c r="L73" i="10"/>
  <c r="L74" i="10"/>
  <c r="L75" i="10"/>
  <c r="L76" i="10"/>
  <c r="K84" i="10"/>
  <c r="O84" i="10"/>
  <c r="L85" i="10"/>
  <c r="P85" i="10"/>
  <c r="M86" i="10"/>
  <c r="N87" i="10"/>
  <c r="K88" i="10"/>
  <c r="O88" i="10"/>
  <c r="L89" i="10"/>
  <c r="P89" i="10"/>
  <c r="M90" i="10"/>
  <c r="N91" i="10"/>
  <c r="K92" i="10"/>
  <c r="O92" i="10"/>
  <c r="L93" i="10"/>
  <c r="P93" i="10"/>
  <c r="M94" i="10"/>
  <c r="N95" i="10"/>
  <c r="K96" i="10"/>
  <c r="O96" i="10"/>
  <c r="L97" i="10"/>
  <c r="P97" i="10"/>
  <c r="M98" i="10"/>
  <c r="N99" i="10"/>
  <c r="K100" i="10"/>
  <c r="O100" i="10"/>
  <c r="L101" i="10"/>
  <c r="P101" i="10"/>
  <c r="M102" i="10"/>
  <c r="K110" i="10"/>
  <c r="L111" i="10"/>
  <c r="M112" i="10"/>
  <c r="K114" i="10"/>
  <c r="L115" i="10"/>
  <c r="M116" i="10"/>
  <c r="K118" i="10"/>
  <c r="L119" i="10"/>
  <c r="M120" i="10"/>
  <c r="K122" i="10"/>
  <c r="L123" i="10"/>
  <c r="M124" i="10"/>
  <c r="K126" i="10"/>
  <c r="L127" i="10"/>
  <c r="M128" i="10"/>
  <c r="M58" i="10"/>
  <c r="M59" i="10"/>
  <c r="M60" i="10"/>
  <c r="M61" i="10"/>
  <c r="M62" i="10"/>
  <c r="M63" i="10"/>
  <c r="M64" i="10"/>
  <c r="M65" i="10"/>
  <c r="M66" i="10"/>
  <c r="M67" i="10"/>
  <c r="M68" i="10"/>
  <c r="M69" i="10"/>
  <c r="M70" i="10"/>
  <c r="M71" i="10"/>
  <c r="M72" i="10"/>
  <c r="M73" i="10"/>
  <c r="M74" i="10"/>
  <c r="M75" i="10"/>
  <c r="M76" i="10"/>
  <c r="L84" i="10"/>
  <c r="P84" i="10"/>
  <c r="M85" i="10"/>
  <c r="N86" i="10"/>
  <c r="K87" i="10"/>
  <c r="O87" i="10"/>
  <c r="L88" i="10"/>
  <c r="P88" i="10"/>
  <c r="M89" i="10"/>
  <c r="N90" i="10"/>
  <c r="K91" i="10"/>
  <c r="O91" i="10"/>
  <c r="L92" i="10"/>
  <c r="P92" i="10"/>
  <c r="M93" i="10"/>
  <c r="N94" i="10"/>
  <c r="K95" i="10"/>
  <c r="O95" i="10"/>
  <c r="L96" i="10"/>
  <c r="P96" i="10"/>
  <c r="M97" i="10"/>
  <c r="N98" i="10"/>
  <c r="K99" i="10"/>
  <c r="O99" i="10"/>
  <c r="L100" i="10"/>
  <c r="P100" i="10"/>
  <c r="M101" i="10"/>
  <c r="N102" i="10"/>
  <c r="L110" i="10"/>
  <c r="M111" i="10"/>
  <c r="K113" i="10"/>
  <c r="L114" i="10"/>
  <c r="M115" i="10"/>
  <c r="K117" i="10"/>
  <c r="L118" i="10"/>
  <c r="M119" i="10"/>
  <c r="K121" i="10"/>
  <c r="L122" i="10"/>
  <c r="M123" i="10"/>
  <c r="K125" i="10"/>
  <c r="L126" i="10"/>
  <c r="M127" i="10"/>
  <c r="K32" i="10"/>
  <c r="K33" i="10"/>
  <c r="K34" i="10"/>
  <c r="K35" i="10"/>
  <c r="K36" i="10"/>
  <c r="K37" i="10"/>
  <c r="K38" i="10"/>
  <c r="K39" i="10"/>
  <c r="K40" i="10"/>
  <c r="K41" i="10"/>
  <c r="K42" i="10"/>
  <c r="K43" i="10"/>
  <c r="K44" i="10"/>
  <c r="K45" i="10"/>
  <c r="K46" i="10"/>
  <c r="K47" i="10"/>
  <c r="K48" i="10"/>
  <c r="K49" i="10"/>
  <c r="K50" i="10"/>
  <c r="M84" i="10"/>
  <c r="N85" i="10"/>
  <c r="K86" i="10"/>
  <c r="O86" i="10"/>
  <c r="L87" i="10"/>
  <c r="P87" i="10"/>
  <c r="M88" i="10"/>
  <c r="N89" i="10"/>
  <c r="K90" i="10"/>
  <c r="O90" i="10"/>
  <c r="L91" i="10"/>
  <c r="P91" i="10"/>
  <c r="M92" i="10"/>
  <c r="N93" i="10"/>
  <c r="K94" i="10"/>
  <c r="O94" i="10"/>
  <c r="L95" i="10"/>
  <c r="P95" i="10"/>
  <c r="M96" i="10"/>
  <c r="N97" i="10"/>
  <c r="K98" i="10"/>
  <c r="O98" i="10"/>
  <c r="L99" i="10"/>
  <c r="P99" i="10"/>
  <c r="M100" i="10"/>
  <c r="N101" i="10"/>
  <c r="K102" i="10"/>
  <c r="O102" i="10"/>
  <c r="M110" i="10"/>
  <c r="K112" i="10"/>
  <c r="L113" i="10"/>
  <c r="M114" i="10"/>
  <c r="K116" i="10"/>
  <c r="L117" i="10"/>
  <c r="M118" i="10"/>
  <c r="K120" i="10"/>
  <c r="L121" i="10"/>
  <c r="M122" i="10"/>
  <c r="K124" i="10"/>
  <c r="L125" i="10"/>
  <c r="M126" i="10"/>
  <c r="L130" i="8" l="1"/>
  <c r="M125" i="8"/>
  <c r="L120" i="8"/>
  <c r="K115" i="8"/>
  <c r="I13" i="5"/>
  <c r="I104" i="8"/>
  <c r="H104" i="8"/>
  <c r="G104" i="8"/>
  <c r="F104" i="8"/>
  <c r="E104" i="8"/>
  <c r="D104" i="8"/>
  <c r="L102" i="8"/>
  <c r="O97" i="8"/>
  <c r="L94" i="8"/>
  <c r="O89" i="8"/>
  <c r="L86" i="8"/>
  <c r="L78" i="8"/>
  <c r="C13" i="5" s="1"/>
  <c r="F78" i="8"/>
  <c r="E78" i="8"/>
  <c r="D78" i="8"/>
  <c r="L52" i="8"/>
  <c r="F13" i="5" s="1"/>
  <c r="F52" i="8"/>
  <c r="E52" i="8"/>
  <c r="D52" i="8"/>
  <c r="B27" i="8"/>
  <c r="K128" i="8" s="1"/>
  <c r="H20" i="8"/>
  <c r="E20" i="8"/>
  <c r="B20" i="8"/>
  <c r="H19" i="8"/>
  <c r="E19" i="8"/>
  <c r="B19" i="8"/>
  <c r="L53" i="8"/>
  <c r="L105" i="8"/>
  <c r="L131" i="8"/>
  <c r="L79" i="8"/>
  <c r="L35" i="8" l="1"/>
  <c r="L39" i="8"/>
  <c r="L43" i="8"/>
  <c r="L47" i="8"/>
  <c r="K60" i="8"/>
  <c r="K64" i="8"/>
  <c r="K68" i="8"/>
  <c r="K72" i="8"/>
  <c r="K74" i="8"/>
  <c r="K76" i="8"/>
  <c r="K85" i="8"/>
  <c r="N88" i="8"/>
  <c r="M91" i="8"/>
  <c r="P94" i="8"/>
  <c r="M99" i="8"/>
  <c r="P102" i="8"/>
  <c r="K111" i="8"/>
  <c r="M121" i="8"/>
  <c r="K127" i="8"/>
  <c r="O85" i="8"/>
  <c r="L90" i="8"/>
  <c r="O93" i="8"/>
  <c r="L98" i="8"/>
  <c r="O101" i="8"/>
  <c r="L112" i="8"/>
  <c r="M117" i="8"/>
  <c r="K123" i="8"/>
  <c r="L128" i="8"/>
  <c r="L33" i="8"/>
  <c r="L37" i="8"/>
  <c r="L41" i="8"/>
  <c r="L45" i="8"/>
  <c r="L49" i="8"/>
  <c r="K58" i="8"/>
  <c r="K62" i="8"/>
  <c r="K66" i="8"/>
  <c r="K70" i="8"/>
  <c r="P86" i="8"/>
  <c r="K93" i="8"/>
  <c r="N96" i="8"/>
  <c r="K101" i="8"/>
  <c r="L116" i="8"/>
  <c r="L32" i="8"/>
  <c r="L34" i="8"/>
  <c r="L36" i="8"/>
  <c r="L38" i="8"/>
  <c r="L40" i="8"/>
  <c r="L42" i="8"/>
  <c r="L44" i="8"/>
  <c r="L46" i="8"/>
  <c r="L48" i="8"/>
  <c r="L50" i="8"/>
  <c r="K59" i="8"/>
  <c r="K61" i="8"/>
  <c r="K63" i="8"/>
  <c r="K65" i="8"/>
  <c r="K67" i="8"/>
  <c r="K69" i="8"/>
  <c r="K71" i="8"/>
  <c r="K73" i="8"/>
  <c r="K75" i="8"/>
  <c r="N84" i="8"/>
  <c r="M87" i="8"/>
  <c r="K89" i="8"/>
  <c r="P90" i="8"/>
  <c r="N92" i="8"/>
  <c r="M95" i="8"/>
  <c r="K97" i="8"/>
  <c r="P98" i="8"/>
  <c r="N100" i="8"/>
  <c r="M113" i="8"/>
  <c r="K119" i="8"/>
  <c r="L124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K84" i="8"/>
  <c r="O84" i="8"/>
  <c r="L85" i="8"/>
  <c r="P85" i="8"/>
  <c r="M86" i="8"/>
  <c r="N87" i="8"/>
  <c r="K88" i="8"/>
  <c r="O88" i="8"/>
  <c r="L89" i="8"/>
  <c r="P89" i="8"/>
  <c r="M90" i="8"/>
  <c r="N91" i="8"/>
  <c r="K92" i="8"/>
  <c r="O92" i="8"/>
  <c r="L93" i="8"/>
  <c r="P93" i="8"/>
  <c r="M94" i="8"/>
  <c r="N95" i="8"/>
  <c r="K96" i="8"/>
  <c r="O96" i="8"/>
  <c r="L97" i="8"/>
  <c r="P97" i="8"/>
  <c r="M98" i="8"/>
  <c r="N99" i="8"/>
  <c r="K100" i="8"/>
  <c r="O100" i="8"/>
  <c r="L101" i="8"/>
  <c r="P101" i="8"/>
  <c r="M102" i="8"/>
  <c r="K110" i="8"/>
  <c r="L111" i="8"/>
  <c r="M112" i="8"/>
  <c r="K114" i="8"/>
  <c r="L115" i="8"/>
  <c r="M116" i="8"/>
  <c r="K118" i="8"/>
  <c r="L119" i="8"/>
  <c r="M120" i="8"/>
  <c r="K122" i="8"/>
  <c r="L123" i="8"/>
  <c r="M124" i="8"/>
  <c r="K126" i="8"/>
  <c r="L127" i="8"/>
  <c r="M128" i="8"/>
  <c r="M58" i="8"/>
  <c r="M59" i="8"/>
  <c r="M60" i="8"/>
  <c r="M61" i="8"/>
  <c r="M62" i="8"/>
  <c r="M63" i="8"/>
  <c r="M64" i="8"/>
  <c r="M65" i="8"/>
  <c r="M66" i="8"/>
  <c r="M67" i="8"/>
  <c r="M68" i="8"/>
  <c r="M69" i="8"/>
  <c r="M70" i="8"/>
  <c r="M71" i="8"/>
  <c r="M72" i="8"/>
  <c r="M73" i="8"/>
  <c r="M74" i="8"/>
  <c r="M75" i="8"/>
  <c r="M76" i="8"/>
  <c r="L84" i="8"/>
  <c r="P84" i="8"/>
  <c r="M85" i="8"/>
  <c r="N86" i="8"/>
  <c r="K87" i="8"/>
  <c r="O87" i="8"/>
  <c r="L88" i="8"/>
  <c r="P88" i="8"/>
  <c r="M89" i="8"/>
  <c r="N90" i="8"/>
  <c r="K91" i="8"/>
  <c r="O91" i="8"/>
  <c r="L92" i="8"/>
  <c r="P92" i="8"/>
  <c r="M93" i="8"/>
  <c r="N94" i="8"/>
  <c r="K95" i="8"/>
  <c r="O95" i="8"/>
  <c r="L96" i="8"/>
  <c r="P96" i="8"/>
  <c r="M97" i="8"/>
  <c r="N98" i="8"/>
  <c r="K99" i="8"/>
  <c r="O99" i="8"/>
  <c r="L100" i="8"/>
  <c r="P100" i="8"/>
  <c r="M101" i="8"/>
  <c r="N102" i="8"/>
  <c r="L110" i="8"/>
  <c r="M111" i="8"/>
  <c r="K113" i="8"/>
  <c r="L114" i="8"/>
  <c r="M115" i="8"/>
  <c r="K117" i="8"/>
  <c r="L118" i="8"/>
  <c r="M119" i="8"/>
  <c r="K121" i="8"/>
  <c r="L122" i="8"/>
  <c r="M123" i="8"/>
  <c r="K125" i="8"/>
  <c r="L126" i="8"/>
  <c r="M127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M84" i="8"/>
  <c r="N85" i="8"/>
  <c r="K86" i="8"/>
  <c r="O86" i="8"/>
  <c r="L87" i="8"/>
  <c r="P87" i="8"/>
  <c r="M88" i="8"/>
  <c r="N89" i="8"/>
  <c r="K90" i="8"/>
  <c r="O90" i="8"/>
  <c r="L91" i="8"/>
  <c r="P91" i="8"/>
  <c r="M92" i="8"/>
  <c r="N93" i="8"/>
  <c r="K94" i="8"/>
  <c r="O94" i="8"/>
  <c r="L95" i="8"/>
  <c r="P95" i="8"/>
  <c r="M96" i="8"/>
  <c r="N97" i="8"/>
  <c r="K98" i="8"/>
  <c r="O98" i="8"/>
  <c r="L99" i="8"/>
  <c r="P99" i="8"/>
  <c r="M100" i="8"/>
  <c r="N101" i="8"/>
  <c r="K102" i="8"/>
  <c r="O102" i="8"/>
  <c r="M110" i="8"/>
  <c r="K112" i="8"/>
  <c r="L113" i="8"/>
  <c r="M114" i="8"/>
  <c r="K116" i="8"/>
  <c r="L117" i="8"/>
  <c r="M118" i="8"/>
  <c r="K120" i="8"/>
  <c r="L121" i="8"/>
  <c r="M122" i="8"/>
  <c r="K124" i="8"/>
  <c r="L125" i="8"/>
  <c r="M126" i="8"/>
  <c r="G104" i="1"/>
  <c r="E104" i="2" l="1"/>
  <c r="F104" i="2"/>
  <c r="G104" i="2"/>
  <c r="H104" i="2"/>
  <c r="I104" i="2"/>
  <c r="D104" i="2"/>
  <c r="E78" i="2"/>
  <c r="F78" i="2"/>
  <c r="D78" i="2"/>
  <c r="E52" i="2"/>
  <c r="F52" i="2"/>
  <c r="D52" i="2"/>
  <c r="E104" i="1"/>
  <c r="F104" i="1"/>
  <c r="H104" i="1"/>
  <c r="I104" i="1"/>
  <c r="D104" i="1"/>
  <c r="E78" i="1"/>
  <c r="F78" i="1"/>
  <c r="D78" i="1"/>
  <c r="E53" i="1"/>
  <c r="F53" i="1"/>
  <c r="D53" i="1"/>
  <c r="L130" i="2" l="1"/>
  <c r="L104" i="2" l="1"/>
  <c r="I15" i="5" s="1"/>
  <c r="L105" i="2"/>
  <c r="H20" i="2" l="1"/>
  <c r="E20" i="2"/>
  <c r="B20" i="2"/>
  <c r="H19" i="2" l="1"/>
  <c r="H20" i="1" l="1"/>
  <c r="B20" i="1"/>
  <c r="E20" i="1"/>
  <c r="B19" i="1" l="1"/>
  <c r="H19" i="1" l="1"/>
  <c r="D6" i="1" l="1"/>
  <c r="L78" i="2"/>
  <c r="C15" i="5" s="1"/>
  <c r="L52" i="2"/>
  <c r="F15" i="5" s="1"/>
  <c r="B27" i="2"/>
  <c r="E19" i="2"/>
  <c r="B19" i="2"/>
  <c r="L130" i="1"/>
  <c r="L78" i="1"/>
  <c r="C12" i="5" s="1"/>
  <c r="L52" i="1"/>
  <c r="F12" i="5" s="1"/>
  <c r="B27" i="1"/>
  <c r="E19" i="1"/>
  <c r="L53" i="1"/>
  <c r="L79" i="2"/>
  <c r="L79" i="1"/>
  <c r="L131" i="1"/>
  <c r="L131" i="2"/>
  <c r="L53" i="2"/>
  <c r="P88" i="2" l="1"/>
  <c r="P92" i="2"/>
  <c r="P96" i="2"/>
  <c r="P100" i="2"/>
  <c r="O85" i="2"/>
  <c r="O89" i="2"/>
  <c r="O93" i="2"/>
  <c r="O97" i="2"/>
  <c r="O101" i="2"/>
  <c r="N86" i="2"/>
  <c r="N90" i="2"/>
  <c r="N94" i="2"/>
  <c r="N98" i="2"/>
  <c r="N102" i="2"/>
  <c r="P85" i="2"/>
  <c r="P89" i="2"/>
  <c r="P93" i="2"/>
  <c r="P97" i="2"/>
  <c r="P101" i="2"/>
  <c r="O86" i="2"/>
  <c r="O90" i="2"/>
  <c r="O94" i="2"/>
  <c r="O98" i="2"/>
  <c r="O102" i="2"/>
  <c r="N87" i="2"/>
  <c r="N91" i="2"/>
  <c r="N95" i="2"/>
  <c r="N99" i="2"/>
  <c r="N84" i="2"/>
  <c r="P86" i="2"/>
  <c r="P90" i="2"/>
  <c r="P94" i="2"/>
  <c r="P98" i="2"/>
  <c r="P102" i="2"/>
  <c r="O87" i="2"/>
  <c r="O91" i="2"/>
  <c r="O95" i="2"/>
  <c r="O99" i="2"/>
  <c r="O84" i="2"/>
  <c r="N88" i="2"/>
  <c r="N92" i="2"/>
  <c r="N96" i="2"/>
  <c r="N100" i="2"/>
  <c r="P87" i="2"/>
  <c r="P91" i="2"/>
  <c r="P95" i="2"/>
  <c r="P99" i="2"/>
  <c r="P84" i="2"/>
  <c r="O88" i="2"/>
  <c r="O92" i="2"/>
  <c r="O96" i="2"/>
  <c r="O100" i="2"/>
  <c r="N85" i="2"/>
  <c r="N89" i="2"/>
  <c r="N93" i="2"/>
  <c r="N97" i="2"/>
  <c r="N101" i="2"/>
  <c r="K84" i="2"/>
  <c r="K88" i="2"/>
  <c r="K92" i="2"/>
  <c r="K96" i="2"/>
  <c r="K100" i="2"/>
  <c r="M101" i="2"/>
  <c r="K91" i="2"/>
  <c r="L101" i="2"/>
  <c r="K85" i="2"/>
  <c r="K89" i="2"/>
  <c r="K93" i="2"/>
  <c r="K97" i="2"/>
  <c r="K101" i="2"/>
  <c r="M127" i="2"/>
  <c r="K87" i="2"/>
  <c r="K99" i="2"/>
  <c r="K86" i="2"/>
  <c r="K90" i="2"/>
  <c r="K94" i="2"/>
  <c r="K98" i="2"/>
  <c r="K102" i="2"/>
  <c r="L127" i="2"/>
  <c r="K95" i="2"/>
  <c r="K127" i="2"/>
  <c r="L75" i="2"/>
  <c r="K75" i="2"/>
  <c r="L87" i="2"/>
  <c r="M75" i="2"/>
  <c r="K50" i="2"/>
  <c r="M50" i="2"/>
  <c r="M49" i="2"/>
  <c r="L50" i="2"/>
  <c r="L49" i="2"/>
  <c r="K49" i="2"/>
  <c r="K33" i="1"/>
  <c r="K37" i="1"/>
  <c r="K41" i="1"/>
  <c r="K45" i="1"/>
  <c r="K49" i="1"/>
  <c r="K48" i="1"/>
  <c r="K34" i="1"/>
  <c r="K38" i="1"/>
  <c r="K42" i="1"/>
  <c r="K46" i="1"/>
  <c r="K50" i="1"/>
  <c r="K40" i="1"/>
  <c r="K35" i="1"/>
  <c r="K39" i="1"/>
  <c r="K43" i="1"/>
  <c r="K47" i="1"/>
  <c r="K36" i="1"/>
  <c r="K44" i="1"/>
  <c r="P88" i="1"/>
  <c r="P92" i="1"/>
  <c r="P96" i="1"/>
  <c r="P100" i="1"/>
  <c r="O85" i="1"/>
  <c r="O89" i="1"/>
  <c r="O93" i="1"/>
  <c r="O97" i="1"/>
  <c r="O101" i="1"/>
  <c r="N86" i="1"/>
  <c r="N90" i="1"/>
  <c r="N94" i="1"/>
  <c r="N98" i="1"/>
  <c r="N102" i="1"/>
  <c r="O84" i="1"/>
  <c r="N96" i="1"/>
  <c r="P87" i="1"/>
  <c r="P84" i="1"/>
  <c r="O92" i="1"/>
  <c r="N85" i="1"/>
  <c r="N97" i="1"/>
  <c r="P85" i="1"/>
  <c r="P89" i="1"/>
  <c r="P93" i="1"/>
  <c r="P97" i="1"/>
  <c r="P101" i="1"/>
  <c r="O86" i="1"/>
  <c r="O90" i="1"/>
  <c r="O94" i="1"/>
  <c r="O98" i="1"/>
  <c r="O102" i="1"/>
  <c r="N87" i="1"/>
  <c r="N91" i="1"/>
  <c r="N95" i="1"/>
  <c r="N99" i="1"/>
  <c r="N84" i="1"/>
  <c r="O99" i="1"/>
  <c r="N92" i="1"/>
  <c r="P91" i="1"/>
  <c r="P95" i="1"/>
  <c r="O88" i="1"/>
  <c r="O100" i="1"/>
  <c r="N93" i="1"/>
  <c r="P86" i="1"/>
  <c r="P90" i="1"/>
  <c r="P94" i="1"/>
  <c r="P98" i="1"/>
  <c r="P102" i="1"/>
  <c r="O87" i="1"/>
  <c r="O91" i="1"/>
  <c r="O95" i="1"/>
  <c r="N88" i="1"/>
  <c r="N100" i="1"/>
  <c r="P99" i="1"/>
  <c r="O96" i="1"/>
  <c r="N89" i="1"/>
  <c r="N101" i="1"/>
  <c r="M127" i="1"/>
  <c r="L101" i="1"/>
  <c r="L75" i="1"/>
  <c r="L49" i="1"/>
  <c r="L127" i="1"/>
  <c r="K101" i="1"/>
  <c r="K127" i="1"/>
  <c r="M75" i="1"/>
  <c r="K75" i="1"/>
  <c r="M49" i="1"/>
  <c r="M76" i="1"/>
  <c r="L76" i="1"/>
  <c r="M101" i="1"/>
  <c r="M50" i="1"/>
  <c r="M111" i="1"/>
  <c r="M115" i="1"/>
  <c r="M119" i="1"/>
  <c r="M123" i="1"/>
  <c r="M128" i="1"/>
  <c r="L113" i="1"/>
  <c r="L117" i="1"/>
  <c r="L121" i="1"/>
  <c r="L125" i="1"/>
  <c r="K111" i="1"/>
  <c r="K115" i="1"/>
  <c r="K119" i="1"/>
  <c r="K123" i="1"/>
  <c r="K128" i="1"/>
  <c r="K61" i="1"/>
  <c r="K65" i="1"/>
  <c r="K69" i="1"/>
  <c r="K73" i="1"/>
  <c r="M34" i="1"/>
  <c r="M38" i="1"/>
  <c r="M42" i="1"/>
  <c r="M46" i="1"/>
  <c r="M32" i="1"/>
  <c r="L36" i="1"/>
  <c r="L40" i="1"/>
  <c r="L44" i="1"/>
  <c r="L48" i="1"/>
  <c r="M122" i="1"/>
  <c r="L124" i="1"/>
  <c r="K118" i="1"/>
  <c r="K60" i="1"/>
  <c r="K72" i="1"/>
  <c r="M41" i="1"/>
  <c r="L35" i="1"/>
  <c r="M112" i="1"/>
  <c r="M116" i="1"/>
  <c r="M120" i="1"/>
  <c r="M124" i="1"/>
  <c r="M110" i="1"/>
  <c r="L114" i="1"/>
  <c r="L118" i="1"/>
  <c r="L122" i="1"/>
  <c r="L126" i="1"/>
  <c r="K112" i="1"/>
  <c r="K116" i="1"/>
  <c r="K120" i="1"/>
  <c r="K124" i="1"/>
  <c r="K110" i="1"/>
  <c r="K62" i="1"/>
  <c r="K66" i="1"/>
  <c r="K70" i="1"/>
  <c r="K74" i="1"/>
  <c r="M35" i="1"/>
  <c r="M39" i="1"/>
  <c r="M43" i="1"/>
  <c r="M47" i="1"/>
  <c r="L33" i="1"/>
  <c r="L37" i="1"/>
  <c r="L41" i="1"/>
  <c r="L45" i="1"/>
  <c r="L50" i="1"/>
  <c r="M114" i="1"/>
  <c r="M126" i="1"/>
  <c r="L116" i="1"/>
  <c r="K114" i="1"/>
  <c r="K126" i="1"/>
  <c r="K64" i="1"/>
  <c r="M37" i="1"/>
  <c r="M45" i="1"/>
  <c r="L43" i="1"/>
  <c r="M113" i="1"/>
  <c r="M117" i="1"/>
  <c r="M121" i="1"/>
  <c r="M125" i="1"/>
  <c r="L111" i="1"/>
  <c r="L115" i="1"/>
  <c r="L119" i="1"/>
  <c r="L123" i="1"/>
  <c r="L128" i="1"/>
  <c r="K113" i="1"/>
  <c r="K117" i="1"/>
  <c r="K121" i="1"/>
  <c r="K125" i="1"/>
  <c r="K59" i="1"/>
  <c r="K63" i="1"/>
  <c r="K67" i="1"/>
  <c r="K71" i="1"/>
  <c r="K76" i="1"/>
  <c r="M36" i="1"/>
  <c r="M40" i="1"/>
  <c r="M44" i="1"/>
  <c r="M48" i="1"/>
  <c r="L34" i="1"/>
  <c r="L38" i="1"/>
  <c r="L42" i="1"/>
  <c r="L46" i="1"/>
  <c r="L32" i="1"/>
  <c r="M118" i="1"/>
  <c r="L112" i="1"/>
  <c r="L120" i="1"/>
  <c r="L110" i="1"/>
  <c r="K122" i="1"/>
  <c r="K68" i="1"/>
  <c r="M33" i="1"/>
  <c r="L39" i="1"/>
  <c r="L47" i="1"/>
  <c r="M74" i="2"/>
  <c r="M58" i="2"/>
  <c r="K64" i="2"/>
  <c r="M113" i="2"/>
  <c r="M117" i="2"/>
  <c r="M121" i="2"/>
  <c r="M125" i="2"/>
  <c r="L111" i="2"/>
  <c r="L115" i="2"/>
  <c r="L119" i="2"/>
  <c r="L123" i="2"/>
  <c r="L128" i="2"/>
  <c r="K113" i="2"/>
  <c r="K117" i="2"/>
  <c r="K121" i="2"/>
  <c r="K125" i="2"/>
  <c r="M33" i="2"/>
  <c r="M37" i="2"/>
  <c r="M41" i="2"/>
  <c r="M45" i="2"/>
  <c r="L35" i="2"/>
  <c r="L39" i="2"/>
  <c r="L43" i="2"/>
  <c r="L47" i="2"/>
  <c r="K33" i="2"/>
  <c r="K37" i="2"/>
  <c r="K41" i="2"/>
  <c r="K45" i="2"/>
  <c r="M116" i="2"/>
  <c r="M110" i="2"/>
  <c r="L118" i="2"/>
  <c r="K112" i="2"/>
  <c r="K120" i="2"/>
  <c r="M36" i="2"/>
  <c r="M48" i="2"/>
  <c r="L42" i="2"/>
  <c r="K36" i="2"/>
  <c r="K48" i="2"/>
  <c r="M114" i="2"/>
  <c r="M118" i="2"/>
  <c r="M122" i="2"/>
  <c r="M126" i="2"/>
  <c r="L112" i="2"/>
  <c r="L116" i="2"/>
  <c r="L120" i="2"/>
  <c r="L124" i="2"/>
  <c r="L110" i="2"/>
  <c r="K114" i="2"/>
  <c r="K118" i="2"/>
  <c r="K122" i="2"/>
  <c r="K126" i="2"/>
  <c r="M34" i="2"/>
  <c r="M38" i="2"/>
  <c r="M42" i="2"/>
  <c r="M46" i="2"/>
  <c r="M32" i="2"/>
  <c r="L36" i="2"/>
  <c r="L40" i="2"/>
  <c r="L44" i="2"/>
  <c r="L48" i="2"/>
  <c r="K34" i="2"/>
  <c r="K38" i="2"/>
  <c r="K42" i="2"/>
  <c r="K46" i="2"/>
  <c r="K32" i="2"/>
  <c r="M120" i="2"/>
  <c r="L126" i="2"/>
  <c r="K124" i="2"/>
  <c r="M40" i="2"/>
  <c r="L34" i="2"/>
  <c r="L46" i="2"/>
  <c r="K40" i="2"/>
  <c r="M111" i="2"/>
  <c r="M115" i="2"/>
  <c r="M119" i="2"/>
  <c r="M123" i="2"/>
  <c r="M128" i="2"/>
  <c r="L113" i="2"/>
  <c r="L117" i="2"/>
  <c r="L121" i="2"/>
  <c r="L125" i="2"/>
  <c r="K111" i="2"/>
  <c r="K115" i="2"/>
  <c r="K119" i="2"/>
  <c r="K123" i="2"/>
  <c r="K128" i="2"/>
  <c r="M35" i="2"/>
  <c r="M39" i="2"/>
  <c r="M43" i="2"/>
  <c r="M47" i="2"/>
  <c r="L33" i="2"/>
  <c r="L37" i="2"/>
  <c r="L41" i="2"/>
  <c r="L45" i="2"/>
  <c r="K35" i="2"/>
  <c r="K39" i="2"/>
  <c r="K43" i="2"/>
  <c r="K47" i="2"/>
  <c r="M112" i="2"/>
  <c r="M124" i="2"/>
  <c r="L114" i="2"/>
  <c r="L122" i="2"/>
  <c r="K116" i="2"/>
  <c r="K110" i="2"/>
  <c r="M44" i="2"/>
  <c r="L38" i="2"/>
  <c r="L32" i="2"/>
  <c r="K44" i="2"/>
  <c r="L69" i="2"/>
  <c r="M95" i="2"/>
  <c r="K60" i="2"/>
  <c r="L65" i="2"/>
  <c r="M70" i="2"/>
  <c r="M88" i="2"/>
  <c r="L98" i="2"/>
  <c r="L61" i="2"/>
  <c r="M66" i="2"/>
  <c r="K72" i="2"/>
  <c r="M84" i="2"/>
  <c r="L90" i="2"/>
  <c r="M62" i="2"/>
  <c r="K68" i="2"/>
  <c r="L73" i="2"/>
  <c r="K97" i="1"/>
  <c r="M62" i="1"/>
  <c r="L65" i="1"/>
  <c r="L86" i="1"/>
  <c r="M69" i="1"/>
  <c r="M91" i="1"/>
  <c r="L60" i="1"/>
  <c r="M65" i="1"/>
  <c r="M87" i="1"/>
  <c r="K93" i="1"/>
  <c r="L98" i="1"/>
  <c r="M100" i="1"/>
  <c r="L99" i="1"/>
  <c r="K98" i="1"/>
  <c r="M96" i="1"/>
  <c r="L95" i="1"/>
  <c r="K94" i="1"/>
  <c r="M92" i="1"/>
  <c r="L91" i="1"/>
  <c r="K90" i="1"/>
  <c r="M88" i="1"/>
  <c r="L87" i="1"/>
  <c r="K86" i="1"/>
  <c r="M84" i="1"/>
  <c r="M74" i="1"/>
  <c r="L73" i="1"/>
  <c r="M70" i="1"/>
  <c r="L69" i="1"/>
  <c r="M66" i="1"/>
  <c r="M102" i="1"/>
  <c r="L100" i="1"/>
  <c r="K99" i="1"/>
  <c r="M97" i="1"/>
  <c r="L96" i="1"/>
  <c r="K95" i="1"/>
  <c r="M93" i="1"/>
  <c r="L92" i="1"/>
  <c r="K91" i="1"/>
  <c r="M89" i="1"/>
  <c r="L88" i="1"/>
  <c r="K87" i="1"/>
  <c r="M85" i="1"/>
  <c r="L84" i="1"/>
  <c r="L74" i="1"/>
  <c r="M71" i="1"/>
  <c r="L70" i="1"/>
  <c r="M67" i="1"/>
  <c r="L66" i="1"/>
  <c r="M63" i="1"/>
  <c r="L62" i="1"/>
  <c r="M59" i="1"/>
  <c r="L58" i="1"/>
  <c r="L102" i="1"/>
  <c r="K100" i="1"/>
  <c r="M98" i="1"/>
  <c r="L97" i="1"/>
  <c r="K96" i="1"/>
  <c r="M94" i="1"/>
  <c r="L93" i="1"/>
  <c r="K92" i="1"/>
  <c r="M90" i="1"/>
  <c r="L89" i="1"/>
  <c r="K88" i="1"/>
  <c r="M86" i="1"/>
  <c r="L85" i="1"/>
  <c r="K84" i="1"/>
  <c r="M72" i="1"/>
  <c r="L71" i="1"/>
  <c r="M68" i="1"/>
  <c r="L67" i="1"/>
  <c r="M64" i="1"/>
  <c r="L63" i="1"/>
  <c r="M60" i="1"/>
  <c r="L59" i="1"/>
  <c r="K58" i="1"/>
  <c r="M58" i="1"/>
  <c r="L61" i="1"/>
  <c r="L72" i="1"/>
  <c r="K89" i="1"/>
  <c r="L94" i="1"/>
  <c r="M99" i="1"/>
  <c r="M61" i="1"/>
  <c r="L64" i="1"/>
  <c r="L68" i="1"/>
  <c r="M73" i="1"/>
  <c r="K85" i="1"/>
  <c r="L90" i="1"/>
  <c r="M95" i="1"/>
  <c r="K102" i="1"/>
  <c r="L102" i="2"/>
  <c r="M98" i="2"/>
  <c r="L97" i="2"/>
  <c r="M94" i="2"/>
  <c r="L93" i="2"/>
  <c r="M90" i="2"/>
  <c r="M100" i="2"/>
  <c r="L99" i="2"/>
  <c r="M96" i="2"/>
  <c r="L95" i="2"/>
  <c r="M92" i="2"/>
  <c r="L91" i="2"/>
  <c r="K59" i="2"/>
  <c r="L60" i="2"/>
  <c r="M61" i="2"/>
  <c r="K63" i="2"/>
  <c r="L64" i="2"/>
  <c r="M65" i="2"/>
  <c r="K67" i="2"/>
  <c r="L68" i="2"/>
  <c r="M69" i="2"/>
  <c r="K71" i="2"/>
  <c r="L72" i="2"/>
  <c r="M73" i="2"/>
  <c r="K76" i="2"/>
  <c r="L86" i="2"/>
  <c r="M87" i="2"/>
  <c r="M93" i="2"/>
  <c r="L96" i="2"/>
  <c r="M102" i="2"/>
  <c r="K58" i="2"/>
  <c r="L59" i="2"/>
  <c r="M60" i="2"/>
  <c r="K62" i="2"/>
  <c r="L63" i="2"/>
  <c r="M64" i="2"/>
  <c r="K66" i="2"/>
  <c r="L67" i="2"/>
  <c r="M68" i="2"/>
  <c r="K70" i="2"/>
  <c r="L71" i="2"/>
  <c r="M72" i="2"/>
  <c r="K74" i="2"/>
  <c r="L76" i="2"/>
  <c r="L85" i="2"/>
  <c r="M86" i="2"/>
  <c r="L89" i="2"/>
  <c r="M91" i="2"/>
  <c r="L94" i="2"/>
  <c r="M99" i="2"/>
  <c r="L58" i="2"/>
  <c r="M59" i="2"/>
  <c r="K61" i="2"/>
  <c r="L62" i="2"/>
  <c r="M63" i="2"/>
  <c r="K65" i="2"/>
  <c r="L66" i="2"/>
  <c r="M67" i="2"/>
  <c r="K69" i="2"/>
  <c r="L70" i="2"/>
  <c r="M71" i="2"/>
  <c r="K73" i="2"/>
  <c r="L74" i="2"/>
  <c r="M76" i="2"/>
  <c r="L84" i="2"/>
  <c r="M85" i="2"/>
  <c r="L88" i="2"/>
  <c r="M89" i="2"/>
  <c r="L92" i="2"/>
  <c r="M97" i="2"/>
  <c r="L10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5" authorId="0" shapeId="0" xr:uid="{00000000-0006-0000-0000-000001000000}">
      <text>
        <r>
          <rPr>
            <sz val="11"/>
            <color rgb="FF000000"/>
            <rFont val="Calibri"/>
            <family val="2"/>
            <charset val="238"/>
          </rPr>
          <t xml:space="preserve">Measure accordingly and insert value of the width of the area around the notch left uncovered by tape
</t>
        </r>
      </text>
    </comment>
    <comment ref="B50" authorId="0" shapeId="0" xr:uid="{00000000-0006-0000-0000-000002000000}">
      <text>
        <r>
          <rPr>
            <sz val="11"/>
            <color rgb="FF000000"/>
            <rFont val="Calibri"/>
            <family val="2"/>
            <charset val="238"/>
          </rPr>
          <t xml:space="preserve">(~24 hours)
</t>
        </r>
      </text>
    </comment>
    <comment ref="J51" authorId="0" shapeId="0" xr:uid="{00000000-0006-0000-0000-000003000000}">
      <text>
        <r>
          <rPr>
            <sz val="11"/>
            <color rgb="FF000000"/>
            <rFont val="Calibri"/>
            <family val="2"/>
            <charset val="238"/>
          </rPr>
          <t xml:space="preserve">Values calculated from y=ax+b trendlines of the graph
</t>
        </r>
      </text>
    </comment>
    <comment ref="B76" authorId="0" shapeId="0" xr:uid="{00000000-0006-0000-0000-000005000000}">
      <text>
        <r>
          <rPr>
            <sz val="11"/>
            <color rgb="FF000000"/>
            <rFont val="Calibri"/>
            <family val="2"/>
            <charset val="238"/>
          </rPr>
          <t xml:space="preserve">(~24 hours)
</t>
        </r>
      </text>
    </comment>
    <comment ref="J77" authorId="0" shapeId="0" xr:uid="{00000000-0006-0000-0000-000006000000}">
      <text>
        <r>
          <rPr>
            <sz val="11"/>
            <color rgb="FF000000"/>
            <rFont val="Calibri"/>
            <family val="2"/>
            <charset val="238"/>
          </rPr>
          <t xml:space="preserve">Values calculated from y=ax+b trendlines of the graph
</t>
        </r>
      </text>
    </comment>
    <comment ref="B102" authorId="0" shapeId="0" xr:uid="{00000000-0006-0000-0000-000008000000}">
      <text>
        <r>
          <rPr>
            <sz val="11"/>
            <color rgb="FF000000"/>
            <rFont val="Calibri"/>
            <family val="2"/>
            <charset val="238"/>
          </rPr>
          <t xml:space="preserve">(~24 hours)
</t>
        </r>
      </text>
    </comment>
    <comment ref="J103" authorId="0" shapeId="0" xr:uid="{00000000-0006-0000-0000-000009000000}">
      <text>
        <r>
          <rPr>
            <sz val="11"/>
            <color rgb="FF000000"/>
            <rFont val="Calibri"/>
            <family val="2"/>
            <charset val="238"/>
          </rPr>
          <t xml:space="preserve">Values calculated from y=ax+b trendlines of the graph
</t>
        </r>
      </text>
    </comment>
    <comment ref="B128" authorId="0" shapeId="0" xr:uid="{00000000-0006-0000-0000-00000B000000}">
      <text>
        <r>
          <rPr>
            <sz val="11"/>
            <color rgb="FF000000"/>
            <rFont val="Calibri"/>
            <family val="2"/>
            <charset val="238"/>
          </rPr>
          <t xml:space="preserve">(~24 hours)
</t>
        </r>
      </text>
    </comment>
    <comment ref="J129" authorId="0" shapeId="0" xr:uid="{00000000-0006-0000-0000-00000C000000}">
      <text>
        <r>
          <rPr>
            <sz val="11"/>
            <color rgb="FF000000"/>
            <rFont val="Calibri"/>
            <family val="2"/>
            <charset val="238"/>
          </rPr>
          <t xml:space="preserve">Values calculated from y=ax+b trendlines of the graph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5" authorId="0" shapeId="0" xr:uid="{00000000-0006-0000-0100-000001000000}">
      <text>
        <r>
          <rPr>
            <sz val="11"/>
            <color rgb="FF000000"/>
            <rFont val="Calibri"/>
            <family val="2"/>
            <charset val="238"/>
          </rPr>
          <t xml:space="preserve">Measure accordingly and insert value of the width of the area around the notch left uncovered by tape
</t>
        </r>
      </text>
    </comment>
    <comment ref="B50" authorId="0" shapeId="0" xr:uid="{00000000-0006-0000-0100-000002000000}">
      <text>
        <r>
          <rPr>
            <sz val="11"/>
            <color rgb="FF000000"/>
            <rFont val="Calibri"/>
            <family val="2"/>
            <charset val="238"/>
          </rPr>
          <t xml:space="preserve">(~24 hours)
</t>
        </r>
      </text>
    </comment>
    <comment ref="J51" authorId="0" shapeId="0" xr:uid="{00000000-0006-0000-0100-000003000000}">
      <text>
        <r>
          <rPr>
            <sz val="11"/>
            <color rgb="FF000000"/>
            <rFont val="Calibri"/>
            <family val="2"/>
            <charset val="238"/>
          </rPr>
          <t xml:space="preserve">Values calculated from y=ax+b trendlines of the graph
</t>
        </r>
      </text>
    </comment>
    <comment ref="B76" authorId="0" shapeId="0" xr:uid="{00000000-0006-0000-0100-000006000000}">
      <text>
        <r>
          <rPr>
            <sz val="11"/>
            <color rgb="FF000000"/>
            <rFont val="Calibri"/>
            <family val="2"/>
            <charset val="238"/>
          </rPr>
          <t xml:space="preserve">(~24 hours)
</t>
        </r>
      </text>
    </comment>
    <comment ref="J77" authorId="0" shapeId="0" xr:uid="{00000000-0006-0000-0100-000007000000}">
      <text>
        <r>
          <rPr>
            <sz val="11"/>
            <color rgb="FF000000"/>
            <rFont val="Calibri"/>
            <family val="2"/>
            <charset val="238"/>
          </rPr>
          <t xml:space="preserve">Values calculated from y=ax+b trendlines of the graph
</t>
        </r>
      </text>
    </comment>
    <comment ref="B102" authorId="0" shapeId="0" xr:uid="{00000000-0006-0000-0100-000009000000}">
      <text>
        <r>
          <rPr>
            <sz val="11"/>
            <color rgb="FF000000"/>
            <rFont val="Calibri"/>
            <family val="2"/>
            <charset val="238"/>
          </rPr>
          <t xml:space="preserve">(~24 hours)
</t>
        </r>
      </text>
    </comment>
    <comment ref="J103" authorId="0" shapeId="0" xr:uid="{00000000-0006-0000-0100-00000A000000}">
      <text>
        <r>
          <rPr>
            <sz val="11"/>
            <color rgb="FF000000"/>
            <rFont val="Calibri"/>
            <family val="2"/>
            <charset val="238"/>
          </rPr>
          <t xml:space="preserve">Values calculated from y=ax+b trendlines of the graph
</t>
        </r>
      </text>
    </comment>
    <comment ref="B128" authorId="0" shapeId="0" xr:uid="{00000000-0006-0000-0100-00000C000000}">
      <text>
        <r>
          <rPr>
            <sz val="11"/>
            <color rgb="FF000000"/>
            <rFont val="Calibri"/>
            <family val="2"/>
            <charset val="238"/>
          </rPr>
          <t xml:space="preserve">(~24 hours)
</t>
        </r>
      </text>
    </comment>
    <comment ref="J129" authorId="0" shapeId="0" xr:uid="{00000000-0006-0000-0100-00000D000000}">
      <text>
        <r>
          <rPr>
            <sz val="11"/>
            <color rgb="FF000000"/>
            <rFont val="Calibri"/>
            <family val="2"/>
            <charset val="238"/>
          </rPr>
          <t xml:space="preserve">Values calculated from y=ax+b trendlines of the graph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5" authorId="0" shapeId="0" xr:uid="{00000000-0006-0000-0200-000001000000}">
      <text>
        <r>
          <rPr>
            <sz val="11"/>
            <color rgb="FF000000"/>
            <rFont val="Calibri"/>
            <family val="2"/>
            <charset val="238"/>
          </rPr>
          <t xml:space="preserve">Measure accordingly and insert value of the width of the area around the notch left uncovered by tape
</t>
        </r>
      </text>
    </comment>
    <comment ref="B50" authorId="0" shapeId="0" xr:uid="{00000000-0006-0000-0200-000002000000}">
      <text>
        <r>
          <rPr>
            <sz val="11"/>
            <color rgb="FF000000"/>
            <rFont val="Calibri"/>
            <family val="2"/>
            <charset val="238"/>
          </rPr>
          <t xml:space="preserve">(~24 hours)
</t>
        </r>
      </text>
    </comment>
    <comment ref="J51" authorId="0" shapeId="0" xr:uid="{00000000-0006-0000-0200-000003000000}">
      <text>
        <r>
          <rPr>
            <sz val="11"/>
            <color rgb="FF000000"/>
            <rFont val="Calibri"/>
            <family val="2"/>
            <charset val="238"/>
          </rPr>
          <t xml:space="preserve">Values calculated from y=ax+b trendlines of the graph
</t>
        </r>
      </text>
    </comment>
    <comment ref="B76" authorId="0" shapeId="0" xr:uid="{00000000-0006-0000-0200-000006000000}">
      <text>
        <r>
          <rPr>
            <sz val="11"/>
            <color rgb="FF000000"/>
            <rFont val="Calibri"/>
            <family val="2"/>
            <charset val="238"/>
          </rPr>
          <t xml:space="preserve">(~24 hours)
</t>
        </r>
      </text>
    </comment>
    <comment ref="J77" authorId="0" shapeId="0" xr:uid="{00000000-0006-0000-0200-000007000000}">
      <text>
        <r>
          <rPr>
            <sz val="11"/>
            <color rgb="FF000000"/>
            <rFont val="Calibri"/>
            <family val="2"/>
            <charset val="238"/>
          </rPr>
          <t xml:space="preserve">Values calculated from y=ax+b trendlines of the graph
</t>
        </r>
      </text>
    </comment>
    <comment ref="B102" authorId="0" shapeId="0" xr:uid="{00000000-0006-0000-0200-000009000000}">
      <text>
        <r>
          <rPr>
            <sz val="11"/>
            <color rgb="FF000000"/>
            <rFont val="Calibri"/>
            <family val="2"/>
            <charset val="238"/>
          </rPr>
          <t xml:space="preserve">(~24 hours)
</t>
        </r>
      </text>
    </comment>
    <comment ref="J103" authorId="0" shapeId="0" xr:uid="{00000000-0006-0000-0200-00000A000000}">
      <text>
        <r>
          <rPr>
            <sz val="11"/>
            <color rgb="FF000000"/>
            <rFont val="Calibri"/>
            <family val="2"/>
            <charset val="238"/>
          </rPr>
          <t xml:space="preserve">Values calculated from y=ax+b trendlines of the graph
</t>
        </r>
      </text>
    </comment>
    <comment ref="B128" authorId="0" shapeId="0" xr:uid="{00000000-0006-0000-0200-00000C000000}">
      <text>
        <r>
          <rPr>
            <sz val="11"/>
            <color rgb="FF000000"/>
            <rFont val="Calibri"/>
            <family val="2"/>
            <charset val="238"/>
          </rPr>
          <t xml:space="preserve">(~24 hours)
</t>
        </r>
      </text>
    </comment>
    <comment ref="J129" authorId="0" shapeId="0" xr:uid="{00000000-0006-0000-0200-00000D000000}">
      <text>
        <r>
          <rPr>
            <sz val="11"/>
            <color rgb="FF000000"/>
            <rFont val="Calibri"/>
            <family val="2"/>
            <charset val="238"/>
          </rPr>
          <t xml:space="preserve">Values calculated from y=ax+b trendlines of the graph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5" authorId="0" shapeId="0" xr:uid="{00000000-0006-0000-0300-000001000000}">
      <text>
        <r>
          <rPr>
            <sz val="11"/>
            <color rgb="FF000000"/>
            <rFont val="Calibri"/>
            <family val="2"/>
            <charset val="238"/>
          </rPr>
          <t xml:space="preserve">Measure accordingly and insert value of the width of the area around the notch left uncovered by tape
</t>
        </r>
      </text>
    </comment>
    <comment ref="B50" authorId="0" shapeId="0" xr:uid="{00000000-0006-0000-0300-000002000000}">
      <text>
        <r>
          <rPr>
            <sz val="11"/>
            <color rgb="FF000000"/>
            <rFont val="Calibri"/>
            <family val="2"/>
            <charset val="238"/>
          </rPr>
          <t xml:space="preserve">(~24 hours)
</t>
        </r>
      </text>
    </comment>
    <comment ref="J51" authorId="0" shapeId="0" xr:uid="{00000000-0006-0000-0300-000003000000}">
      <text>
        <r>
          <rPr>
            <sz val="11"/>
            <color rgb="FF000000"/>
            <rFont val="Calibri"/>
            <family val="2"/>
            <charset val="238"/>
          </rPr>
          <t xml:space="preserve">Values calculated from y=ax+b trendlines of the graph
</t>
        </r>
      </text>
    </comment>
    <comment ref="B76" authorId="0" shapeId="0" xr:uid="{00000000-0006-0000-0300-000006000000}">
      <text>
        <r>
          <rPr>
            <sz val="11"/>
            <color rgb="FF000000"/>
            <rFont val="Calibri"/>
            <family val="2"/>
            <charset val="238"/>
          </rPr>
          <t xml:space="preserve">(~24 hours)
</t>
        </r>
      </text>
    </comment>
    <comment ref="J77" authorId="0" shapeId="0" xr:uid="{00000000-0006-0000-0300-000007000000}">
      <text>
        <r>
          <rPr>
            <sz val="11"/>
            <color rgb="FF000000"/>
            <rFont val="Calibri"/>
            <family val="2"/>
            <charset val="238"/>
          </rPr>
          <t xml:space="preserve">Values calculated from y=ax+b trendlines of the graph
</t>
        </r>
      </text>
    </comment>
    <comment ref="B102" authorId="0" shapeId="0" xr:uid="{00000000-0006-0000-0300-000009000000}">
      <text>
        <r>
          <rPr>
            <sz val="11"/>
            <color rgb="FF000000"/>
            <rFont val="Calibri"/>
            <family val="2"/>
            <charset val="238"/>
          </rPr>
          <t xml:space="preserve">(~24 hours)
</t>
        </r>
      </text>
    </comment>
    <comment ref="J103" authorId="0" shapeId="0" xr:uid="{00000000-0006-0000-0300-00000A000000}">
      <text>
        <r>
          <rPr>
            <sz val="11"/>
            <color rgb="FF000000"/>
            <rFont val="Calibri"/>
            <family val="2"/>
            <charset val="238"/>
          </rPr>
          <t xml:space="preserve">Values calculated from y=ax+b trendlines of the graph
</t>
        </r>
      </text>
    </comment>
    <comment ref="B128" authorId="0" shapeId="0" xr:uid="{00000000-0006-0000-0300-00000C000000}">
      <text>
        <r>
          <rPr>
            <sz val="11"/>
            <color rgb="FF000000"/>
            <rFont val="Calibri"/>
            <family val="2"/>
            <charset val="238"/>
          </rPr>
          <t xml:space="preserve">(~24 hours)
</t>
        </r>
      </text>
    </comment>
    <comment ref="J129" authorId="0" shapeId="0" xr:uid="{00000000-0006-0000-0300-00000D000000}">
      <text>
        <r>
          <rPr>
            <sz val="11"/>
            <color rgb="FF000000"/>
            <rFont val="Calibri"/>
            <family val="2"/>
            <charset val="238"/>
          </rPr>
          <t xml:space="preserve">Values calculated from y=ax+b trendlines of the graph
</t>
        </r>
      </text>
    </comment>
  </commentList>
</comments>
</file>

<file path=xl/sharedStrings.xml><?xml version="1.0" encoding="utf-8"?>
<sst xmlns="http://schemas.openxmlformats.org/spreadsheetml/2006/main" count="446" uniqueCount="64">
  <si>
    <r>
      <t xml:space="preserve">Sorptivity measurement prisms at </t>
    </r>
    <r>
      <rPr>
        <sz val="18"/>
        <color rgb="FFFF0000"/>
        <rFont val="Calibri"/>
        <family val="2"/>
        <charset val="238"/>
      </rPr>
      <t>28</t>
    </r>
    <r>
      <rPr>
        <sz val="18"/>
        <color rgb="FF000000"/>
        <rFont val="Calibri"/>
        <family val="2"/>
        <charset val="238"/>
      </rPr>
      <t xml:space="preserve"> days from cracking </t>
    </r>
  </si>
  <si>
    <r>
      <t xml:space="preserve">Sorptivity measurement prisms at </t>
    </r>
    <r>
      <rPr>
        <sz val="18"/>
        <color rgb="FFFF0000"/>
        <rFont val="Calibri"/>
        <family val="2"/>
        <charset val="238"/>
      </rPr>
      <t>0</t>
    </r>
    <r>
      <rPr>
        <sz val="18"/>
        <color rgb="FF000000"/>
        <rFont val="Calibri"/>
        <family val="2"/>
        <charset val="238"/>
      </rPr>
      <t xml:space="preserve"> days from cracking </t>
    </r>
  </si>
  <si>
    <t>Casting day</t>
  </si>
  <si>
    <t>Cracking day</t>
  </si>
  <si>
    <t>Measuring day</t>
  </si>
  <si>
    <t>CRACKED-REF</t>
  </si>
  <si>
    <t>CRACKED-ADDitions</t>
  </si>
  <si>
    <t>! Distances in µm!</t>
  </si>
  <si>
    <t>Loc 1</t>
  </si>
  <si>
    <t>Loc 2</t>
  </si>
  <si>
    <t>general mean</t>
  </si>
  <si>
    <t>general std</t>
  </si>
  <si>
    <t>Notch area width (mm)</t>
  </si>
  <si>
    <t>Sample width (mm)</t>
  </si>
  <si>
    <t>Area (mm2)</t>
  </si>
  <si>
    <t>UNCRACKED-REF</t>
  </si>
  <si>
    <t>Mass</t>
  </si>
  <si>
    <t>Inflitration</t>
  </si>
  <si>
    <t>Time (min)</t>
  </si>
  <si>
    <t>Sorptivity</t>
  </si>
  <si>
    <t>Prism 4</t>
  </si>
  <si>
    <t>Prism 5</t>
  </si>
  <si>
    <t>Prism 6</t>
  </si>
  <si>
    <t>Sorptivity values prisms summary of results</t>
  </si>
  <si>
    <t>0 days of healing</t>
  </si>
  <si>
    <t>28 days of healing</t>
  </si>
  <si>
    <t>3 months of healing</t>
  </si>
  <si>
    <t>6 months of healing</t>
  </si>
  <si>
    <t>Prism 2 - REF5</t>
  </si>
  <si>
    <t>Prism 1 - H1</t>
  </si>
  <si>
    <t>Prism 2 - H2</t>
  </si>
  <si>
    <t>Prism 3 - H3</t>
  </si>
  <si>
    <t>Prism 4 - H4</t>
  </si>
  <si>
    <t>Prism 5 - H5</t>
  </si>
  <si>
    <t>Prism 6 - H6</t>
  </si>
  <si>
    <t>Prism 1 - REF1</t>
  </si>
  <si>
    <t>Prism 2 - REF2</t>
  </si>
  <si>
    <t>Prism 3 - REF3</t>
  </si>
  <si>
    <t>Prism 1 - REF4</t>
  </si>
  <si>
    <t>Prism 3 - REF6</t>
  </si>
  <si>
    <t>Prism 1 -H1</t>
  </si>
  <si>
    <t>Prism 1 - H4</t>
  </si>
  <si>
    <t>Prism 2 - H5</t>
  </si>
  <si>
    <t>Prism 3 - H6</t>
  </si>
  <si>
    <t>Time SQRT</t>
  </si>
  <si>
    <t>REF 1</t>
  </si>
  <si>
    <t>REF 2</t>
  </si>
  <si>
    <t>REF 3</t>
  </si>
  <si>
    <t>REF 4</t>
  </si>
  <si>
    <t>REF 5</t>
  </si>
  <si>
    <t>REF 6</t>
  </si>
  <si>
    <t>H 1</t>
  </si>
  <si>
    <t>H 2</t>
  </si>
  <si>
    <t xml:space="preserve"> H 3</t>
  </si>
  <si>
    <t xml:space="preserve"> H 4</t>
  </si>
  <si>
    <t xml:space="preserve"> H 5</t>
  </si>
  <si>
    <t>H 6</t>
  </si>
  <si>
    <t>H 3</t>
  </si>
  <si>
    <t>H 4</t>
  </si>
  <si>
    <t>H 5</t>
  </si>
  <si>
    <t>21.07.2019 - testing</t>
  </si>
  <si>
    <r>
      <t xml:space="preserve">Sorptivity measurement prisms at </t>
    </r>
    <r>
      <rPr>
        <sz val="18"/>
        <color rgb="FFFF0000"/>
        <rFont val="Calibri"/>
        <family val="2"/>
        <charset val="238"/>
      </rPr>
      <t>3</t>
    </r>
    <r>
      <rPr>
        <sz val="18"/>
        <color rgb="FF000000"/>
        <rFont val="Calibri"/>
        <family val="2"/>
        <charset val="238"/>
      </rPr>
      <t xml:space="preserve"> months from cracking </t>
    </r>
  </si>
  <si>
    <r>
      <t xml:space="preserve">Sorptivity measurement prisms at </t>
    </r>
    <r>
      <rPr>
        <sz val="18"/>
        <color rgb="FFFF0000"/>
        <rFont val="Calibri"/>
        <family val="2"/>
        <charset val="238"/>
      </rPr>
      <t>6</t>
    </r>
    <r>
      <rPr>
        <sz val="18"/>
        <color rgb="FF000000"/>
        <rFont val="Calibri"/>
        <family val="2"/>
        <charset val="238"/>
      </rPr>
      <t xml:space="preserve"> months from cracking </t>
    </r>
  </si>
  <si>
    <t>Lab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</si>
</sst>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20" x14ac:knownFonts="1">
    <font>
      <sz val="11"/>
      <color rgb="FF000000"/>
      <name val="Calibri"/>
    </font>
    <font>
      <sz val="18"/>
      <color rgb="FF000000"/>
      <name val="Calibri"/>
      <family val="2"/>
      <charset val="238"/>
    </font>
    <font>
      <sz val="18"/>
      <color rgb="FFFF0000"/>
      <name val="Calibri"/>
      <family val="2"/>
      <charset val="238"/>
    </font>
    <font>
      <i/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C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C00000"/>
      <name val="Calibri"/>
      <family val="2"/>
      <charset val="238"/>
    </font>
    <font>
      <sz val="11"/>
      <color theme="0" tint="-0.249977111117893"/>
      <name val="Calibri"/>
      <family val="2"/>
      <charset val="238"/>
    </font>
    <font>
      <i/>
      <sz val="11"/>
      <color rgb="FFFF0000"/>
      <name val="Calibri"/>
      <family val="2"/>
      <charset val="238"/>
    </font>
    <font>
      <b/>
      <sz val="11"/>
      <color theme="5" tint="-0.249977111117893"/>
      <name val="Calibri"/>
      <family val="2"/>
      <charset val="238"/>
    </font>
    <font>
      <sz val="11"/>
      <color theme="3"/>
      <name val="Calibri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rgb="FFFFBDBD"/>
        <bgColor rgb="FFFFBDBD"/>
      </patternFill>
    </fill>
    <fill>
      <patternFill patternType="solid">
        <fgColor rgb="FFECECEC"/>
        <bgColor rgb="FFECECEC"/>
      </patternFill>
    </fill>
    <fill>
      <patternFill patternType="solid">
        <fgColor rgb="FFF7CAAC"/>
        <bgColor rgb="FFF7CAAC"/>
      </patternFill>
    </fill>
    <fill>
      <patternFill patternType="solid">
        <fgColor rgb="FFD0CECE"/>
        <bgColor rgb="FFD0CECE"/>
      </patternFill>
    </fill>
    <fill>
      <patternFill patternType="solid">
        <fgColor rgb="FFF4B083"/>
        <bgColor rgb="FFF4B083"/>
      </patternFill>
    </fill>
    <fill>
      <patternFill patternType="solid">
        <fgColor rgb="FF7F7F7F"/>
        <bgColor rgb="FF7F7F7F"/>
      </patternFill>
    </fill>
    <fill>
      <patternFill patternType="solid">
        <fgColor rgb="FFED7D31"/>
        <bgColor rgb="FFED7D31"/>
      </patternFill>
    </fill>
    <fill>
      <patternFill patternType="solid">
        <fgColor rgb="FF44546A"/>
        <bgColor rgb="FF44546A"/>
      </patternFill>
    </fill>
    <fill>
      <patternFill patternType="solid">
        <fgColor rgb="FFD6DCE4"/>
        <bgColor rgb="FFD6DCE4"/>
      </patternFill>
    </fill>
    <fill>
      <patternFill patternType="solid">
        <fgColor rgb="FFADB9CA"/>
        <bgColor rgb="FFADB9CA"/>
      </patternFill>
    </fill>
    <fill>
      <patternFill patternType="solid">
        <fgColor rgb="FFFEF2CB"/>
        <bgColor rgb="FFFEF2CB"/>
      </patternFill>
    </fill>
    <fill>
      <patternFill patternType="solid">
        <fgColor rgb="FFFFE598"/>
        <bgColor rgb="FFFFE598"/>
      </patternFill>
    </fill>
    <fill>
      <patternFill patternType="solid">
        <fgColor rgb="FFFFD965"/>
        <bgColor rgb="FFFFD965"/>
      </patternFill>
    </fill>
    <fill>
      <patternFill patternType="solid">
        <fgColor rgb="FFFFC000"/>
        <bgColor rgb="FFFFC000"/>
      </patternFill>
    </fill>
    <fill>
      <patternFill patternType="solid">
        <fgColor rgb="FFFFFFFF"/>
        <bgColor rgb="FFFFFFFF"/>
      </patternFill>
    </fill>
    <fill>
      <patternFill patternType="solid">
        <fgColor rgb="FFFF0000"/>
        <bgColor rgb="FF44546A"/>
      </patternFill>
    </fill>
    <fill>
      <patternFill patternType="solid">
        <fgColor rgb="FFFFFF00"/>
        <bgColor rgb="FFECECEC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 applyFont="1" applyAlignment="1"/>
    <xf numFmtId="0" fontId="1" fillId="0" borderId="1" xfId="0" applyFont="1" applyBorder="1"/>
    <xf numFmtId="0" fontId="2" fillId="0" borderId="0" xfId="0" applyFont="1"/>
    <xf numFmtId="14" fontId="0" fillId="2" borderId="2" xfId="0" applyNumberFormat="1" applyFont="1" applyFill="1" applyBorder="1"/>
    <xf numFmtId="14" fontId="0" fillId="2" borderId="3" xfId="0" applyNumberFormat="1" applyFont="1" applyFill="1" applyBorder="1"/>
    <xf numFmtId="0" fontId="3" fillId="0" borderId="0" xfId="0" applyFont="1"/>
    <xf numFmtId="14" fontId="0" fillId="0" borderId="0" xfId="0" applyNumberFormat="1" applyFont="1"/>
    <xf numFmtId="0" fontId="4" fillId="3" borderId="4" xfId="0" applyFont="1" applyFill="1" applyBorder="1"/>
    <xf numFmtId="0" fontId="4" fillId="4" borderId="4" xfId="0" applyFont="1" applyFill="1" applyBorder="1"/>
    <xf numFmtId="0" fontId="5" fillId="0" borderId="0" xfId="0" applyFont="1"/>
    <xf numFmtId="0" fontId="0" fillId="3" borderId="4" xfId="0" applyFont="1" applyFill="1" applyBorder="1" applyAlignment="1">
      <alignment horizontal="right"/>
    </xf>
    <xf numFmtId="0" fontId="0" fillId="4" borderId="4" xfId="0" applyFont="1" applyFill="1" applyBorder="1" applyAlignment="1">
      <alignment horizontal="right"/>
    </xf>
    <xf numFmtId="0" fontId="4" fillId="3" borderId="4" xfId="0" applyFont="1" applyFill="1" applyBorder="1" applyAlignment="1">
      <alignment horizontal="right"/>
    </xf>
    <xf numFmtId="0" fontId="4" fillId="5" borderId="4" xfId="0" applyFont="1" applyFill="1" applyBorder="1"/>
    <xf numFmtId="0" fontId="4" fillId="4" borderId="4" xfId="0" applyFont="1" applyFill="1" applyBorder="1" applyAlignment="1">
      <alignment horizontal="right"/>
    </xf>
    <xf numFmtId="0" fontId="4" fillId="6" borderId="4" xfId="0" applyFont="1" applyFill="1" applyBorder="1"/>
    <xf numFmtId="0" fontId="4" fillId="7" borderId="4" xfId="0" applyFont="1" applyFill="1" applyBorder="1"/>
    <xf numFmtId="0" fontId="4" fillId="8" borderId="4" xfId="0" applyFont="1" applyFill="1" applyBorder="1"/>
    <xf numFmtId="0" fontId="4" fillId="9" borderId="4" xfId="0" applyFont="1" applyFill="1" applyBorder="1"/>
    <xf numFmtId="0" fontId="4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0" fontId="4" fillId="10" borderId="4" xfId="0" applyFont="1" applyFill="1" applyBorder="1" applyAlignment="1">
      <alignment horizontal="right"/>
    </xf>
    <xf numFmtId="0" fontId="4" fillId="11" borderId="4" xfId="0" applyFont="1" applyFill="1" applyBorder="1"/>
    <xf numFmtId="164" fontId="0" fillId="0" borderId="0" xfId="0" applyNumberFormat="1" applyFont="1"/>
    <xf numFmtId="0" fontId="0" fillId="3" borderId="4" xfId="0" applyFont="1" applyFill="1" applyBorder="1"/>
    <xf numFmtId="0" fontId="4" fillId="13" borderId="4" xfId="0" applyFont="1" applyFill="1" applyBorder="1" applyAlignment="1">
      <alignment horizontal="right"/>
    </xf>
    <xf numFmtId="0" fontId="4" fillId="14" borderId="4" xfId="0" applyFont="1" applyFill="1" applyBorder="1"/>
    <xf numFmtId="0" fontId="4" fillId="15" borderId="4" xfId="0" applyFont="1" applyFill="1" applyBorder="1"/>
    <xf numFmtId="0" fontId="0" fillId="16" borderId="4" xfId="0" applyFont="1" applyFill="1" applyBorder="1"/>
    <xf numFmtId="0" fontId="4" fillId="16" borderId="4" xfId="0" applyFont="1" applyFill="1" applyBorder="1"/>
    <xf numFmtId="0" fontId="0" fillId="0" borderId="0" xfId="0" applyFont="1" applyAlignment="1">
      <alignment horizontal="right"/>
    </xf>
    <xf numFmtId="0" fontId="0" fillId="0" borderId="5" xfId="0" applyFont="1" applyBorder="1"/>
    <xf numFmtId="0" fontId="0" fillId="0" borderId="0" xfId="0" applyFont="1"/>
    <xf numFmtId="0" fontId="4" fillId="9" borderId="4" xfId="0" applyFont="1" applyFill="1" applyBorder="1" applyAlignment="1">
      <alignment horizontal="right"/>
    </xf>
    <xf numFmtId="0" fontId="7" fillId="0" borderId="0" xfId="0" applyFont="1"/>
    <xf numFmtId="9" fontId="0" fillId="0" borderId="0" xfId="0" applyNumberFormat="1" applyFont="1"/>
    <xf numFmtId="0" fontId="0" fillId="0" borderId="0" xfId="0" applyFont="1" applyAlignment="1"/>
    <xf numFmtId="0" fontId="0" fillId="0" borderId="0" xfId="0" applyFont="1" applyAlignment="1"/>
    <xf numFmtId="0" fontId="9" fillId="0" borderId="0" xfId="0" applyFont="1"/>
    <xf numFmtId="0" fontId="10" fillId="10" borderId="7" xfId="0" applyFont="1" applyFill="1" applyBorder="1" applyAlignment="1"/>
    <xf numFmtId="0" fontId="10" fillId="3" borderId="7" xfId="0" applyFont="1" applyFill="1" applyBorder="1" applyAlignment="1"/>
    <xf numFmtId="0" fontId="10" fillId="12" borderId="7" xfId="0" applyFont="1" applyFill="1" applyBorder="1" applyAlignment="1"/>
    <xf numFmtId="0" fontId="10" fillId="4" borderId="7" xfId="0" applyFont="1" applyFill="1" applyBorder="1" applyAlignment="1"/>
    <xf numFmtId="0" fontId="0" fillId="3" borderId="6" xfId="0" applyFont="1" applyFill="1" applyBorder="1" applyAlignment="1">
      <alignment horizontal="left"/>
    </xf>
    <xf numFmtId="0" fontId="0" fillId="0" borderId="0" xfId="0" applyFont="1" applyAlignment="1"/>
    <xf numFmtId="165" fontId="0" fillId="10" borderId="4" xfId="0" applyNumberFormat="1" applyFont="1" applyFill="1" applyBorder="1"/>
    <xf numFmtId="165" fontId="0" fillId="3" borderId="4" xfId="0" applyNumberFormat="1" applyFont="1" applyFill="1" applyBorder="1"/>
    <xf numFmtId="165" fontId="0" fillId="12" borderId="4" xfId="0" applyNumberFormat="1" applyFont="1" applyFill="1" applyBorder="1"/>
    <xf numFmtId="165" fontId="0" fillId="12" borderId="4" xfId="0" applyNumberFormat="1" applyFont="1" applyFill="1" applyBorder="1" applyAlignment="1">
      <alignment horizontal="right"/>
    </xf>
    <xf numFmtId="165" fontId="0" fillId="4" borderId="4" xfId="0" applyNumberFormat="1" applyFont="1" applyFill="1" applyBorder="1"/>
    <xf numFmtId="165" fontId="0" fillId="3" borderId="4" xfId="0" applyNumberFormat="1" applyFont="1" applyFill="1" applyBorder="1" applyAlignment="1">
      <alignment horizontal="right"/>
    </xf>
    <xf numFmtId="165" fontId="0" fillId="12" borderId="6" xfId="0" applyNumberFormat="1" applyFont="1" applyFill="1" applyBorder="1"/>
    <xf numFmtId="0" fontId="0" fillId="0" borderId="0" xfId="0" applyFont="1" applyAlignment="1"/>
    <xf numFmtId="0" fontId="0" fillId="0" borderId="0" xfId="0" applyFont="1" applyAlignment="1"/>
    <xf numFmtId="0" fontId="10" fillId="0" borderId="0" xfId="0" applyFont="1" applyAlignment="1"/>
    <xf numFmtId="165" fontId="10" fillId="10" borderId="4" xfId="0" applyNumberFormat="1" applyFont="1" applyFill="1" applyBorder="1"/>
    <xf numFmtId="165" fontId="10" fillId="3" borderId="4" xfId="0" applyNumberFormat="1" applyFont="1" applyFill="1" applyBorder="1"/>
    <xf numFmtId="165" fontId="0" fillId="3" borderId="6" xfId="0" applyNumberFormat="1" applyFont="1" applyFill="1" applyBorder="1" applyAlignment="1">
      <alignment horizontal="left"/>
    </xf>
    <xf numFmtId="165" fontId="10" fillId="3" borderId="7" xfId="0" applyNumberFormat="1" applyFont="1" applyFill="1" applyBorder="1" applyAlignment="1">
      <alignment horizontal="left"/>
    </xf>
    <xf numFmtId="0" fontId="10" fillId="3" borderId="7" xfId="0" applyFont="1" applyFill="1" applyBorder="1" applyAlignment="1">
      <alignment horizontal="left"/>
    </xf>
    <xf numFmtId="165" fontId="0" fillId="4" borderId="6" xfId="0" applyNumberFormat="1" applyFont="1" applyFill="1" applyBorder="1"/>
    <xf numFmtId="165" fontId="10" fillId="4" borderId="7" xfId="0" applyNumberFormat="1" applyFont="1" applyFill="1" applyBorder="1" applyAlignment="1"/>
    <xf numFmtId="165" fontId="10" fillId="12" borderId="7" xfId="0" applyNumberFormat="1" applyFont="1" applyFill="1" applyBorder="1" applyAlignment="1"/>
    <xf numFmtId="165" fontId="0" fillId="10" borderId="6" xfId="0" applyNumberFormat="1" applyFont="1" applyFill="1" applyBorder="1" applyAlignment="1">
      <alignment horizontal="left"/>
    </xf>
    <xf numFmtId="165" fontId="10" fillId="10" borderId="7" xfId="0" applyNumberFormat="1" applyFont="1" applyFill="1" applyBorder="1" applyAlignment="1">
      <alignment horizontal="left"/>
    </xf>
    <xf numFmtId="0" fontId="11" fillId="17" borderId="4" xfId="0" applyFont="1" applyFill="1" applyBorder="1"/>
    <xf numFmtId="0" fontId="12" fillId="0" borderId="0" xfId="0" applyFont="1" applyAlignment="1"/>
    <xf numFmtId="0" fontId="13" fillId="0" borderId="0" xfId="0" applyFont="1" applyAlignment="1"/>
    <xf numFmtId="0" fontId="14" fillId="17" borderId="4" xfId="0" applyFont="1" applyFill="1" applyBorder="1"/>
    <xf numFmtId="0" fontId="14" fillId="18" borderId="4" xfId="0" applyFont="1" applyFill="1" applyBorder="1"/>
    <xf numFmtId="0" fontId="14" fillId="4" borderId="4" xfId="0" applyFont="1" applyFill="1" applyBorder="1"/>
    <xf numFmtId="0" fontId="0" fillId="0" borderId="0" xfId="0" applyFont="1" applyAlignment="1"/>
    <xf numFmtId="0" fontId="15" fillId="0" borderId="0" xfId="0" applyFont="1"/>
    <xf numFmtId="165" fontId="12" fillId="3" borderId="4" xfId="0" applyNumberFormat="1" applyFont="1" applyFill="1" applyBorder="1" applyAlignment="1">
      <alignment horizontal="right"/>
    </xf>
    <xf numFmtId="0" fontId="12" fillId="3" borderId="4" xfId="0" applyFont="1" applyFill="1" applyBorder="1"/>
    <xf numFmtId="165" fontId="10" fillId="12" borderId="4" xfId="0" applyNumberFormat="1" applyFont="1" applyFill="1" applyBorder="1" applyAlignment="1">
      <alignment horizontal="right"/>
    </xf>
    <xf numFmtId="165" fontId="10" fillId="12" borderId="4" xfId="0" applyNumberFormat="1" applyFont="1" applyFill="1" applyBorder="1"/>
    <xf numFmtId="165" fontId="10" fillId="4" borderId="4" xfId="0" applyNumberFormat="1" applyFont="1" applyFill="1" applyBorder="1"/>
    <xf numFmtId="166" fontId="12" fillId="0" borderId="0" xfId="0" applyNumberFormat="1" applyFont="1" applyAlignment="1"/>
    <xf numFmtId="165" fontId="0" fillId="0" borderId="4" xfId="0" applyNumberFormat="1" applyFont="1" applyFill="1" applyBorder="1"/>
    <xf numFmtId="165" fontId="10" fillId="0" borderId="4" xfId="0" applyNumberFormat="1" applyFont="1" applyFill="1" applyBorder="1"/>
    <xf numFmtId="165" fontId="0" fillId="0" borderId="4" xfId="0" applyNumberFormat="1" applyFont="1" applyFill="1" applyBorder="1" applyAlignment="1">
      <alignment horizontal="right"/>
    </xf>
    <xf numFmtId="0" fontId="0" fillId="0" borderId="4" xfId="0" applyFont="1" applyFill="1" applyBorder="1"/>
    <xf numFmtId="0" fontId="0" fillId="0" borderId="4" xfId="0" applyFont="1" applyFill="1" applyBorder="1" applyAlignment="1">
      <alignment horizontal="right"/>
    </xf>
    <xf numFmtId="0" fontId="4" fillId="0" borderId="4" xfId="0" applyFont="1" applyFill="1" applyBorder="1"/>
    <xf numFmtId="165" fontId="0" fillId="10" borderId="6" xfId="0" applyNumberFormat="1" applyFont="1" applyFill="1" applyBorder="1"/>
    <xf numFmtId="165" fontId="0" fillId="3" borderId="6" xfId="0" applyNumberFormat="1" applyFont="1" applyFill="1" applyBorder="1" applyAlignment="1">
      <alignment horizontal="right"/>
    </xf>
    <xf numFmtId="0" fontId="0" fillId="3" borderId="6" xfId="0" applyFont="1" applyFill="1" applyBorder="1"/>
    <xf numFmtId="165" fontId="0" fillId="3" borderId="6" xfId="0" applyNumberFormat="1" applyFont="1" applyFill="1" applyBorder="1"/>
    <xf numFmtId="165" fontId="0" fillId="12" borderId="6" xfId="0" applyNumberFormat="1" applyFont="1" applyFill="1" applyBorder="1" applyAlignment="1">
      <alignment horizontal="right"/>
    </xf>
    <xf numFmtId="0" fontId="16" fillId="0" borderId="0" xfId="0" applyFont="1" applyAlignment="1"/>
    <xf numFmtId="165" fontId="10" fillId="0" borderId="4" xfId="0" applyNumberFormat="1" applyFont="1" applyFill="1" applyBorder="1" applyAlignment="1"/>
    <xf numFmtId="0" fontId="10" fillId="0" borderId="4" xfId="0" applyFont="1" applyFill="1" applyBorder="1" applyAlignment="1"/>
    <xf numFmtId="165" fontId="16" fillId="0" borderId="6" xfId="0" applyNumberFormat="1" applyFont="1" applyFill="1" applyBorder="1"/>
    <xf numFmtId="165" fontId="16" fillId="0" borderId="7" xfId="0" applyNumberFormat="1" applyFont="1" applyFill="1" applyBorder="1" applyAlignment="1"/>
    <xf numFmtId="165" fontId="0" fillId="0" borderId="4" xfId="0" applyNumberFormat="1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0" fillId="0" borderId="0" xfId="0" applyFont="1" applyFill="1" applyAlignment="1"/>
    <xf numFmtId="0" fontId="17" fillId="0" borderId="0" xfId="0" applyFont="1"/>
    <xf numFmtId="165" fontId="0" fillId="19" borderId="0" xfId="0" applyNumberFormat="1" applyFont="1" applyFill="1" applyAlignment="1"/>
    <xf numFmtId="0" fontId="0" fillId="0" borderId="0" xfId="0" applyFont="1" applyAlignment="1"/>
    <xf numFmtId="0" fontId="18" fillId="0" borderId="0" xfId="0" applyFont="1" applyAlignment="1">
      <alignment horizontal="center"/>
    </xf>
    <xf numFmtId="165" fontId="0" fillId="0" borderId="4" xfId="0" applyNumberFormat="1" applyFont="1" applyFill="1" applyBorder="1" applyAlignment="1">
      <alignment horizontal="center"/>
    </xf>
    <xf numFmtId="0" fontId="0" fillId="0" borderId="0" xfId="0" applyFont="1" applyAlignment="1"/>
    <xf numFmtId="165" fontId="5" fillId="10" borderId="4" xfId="0" applyNumberFormat="1" applyFont="1" applyFill="1" applyBorder="1"/>
    <xf numFmtId="165" fontId="5" fillId="3" borderId="4" xfId="0" applyNumberFormat="1" applyFont="1" applyFill="1" applyBorder="1"/>
    <xf numFmtId="165" fontId="5" fillId="12" borderId="4" xfId="0" applyNumberFormat="1" applyFont="1" applyFill="1" applyBorder="1" applyAlignment="1">
      <alignment horizontal="right"/>
    </xf>
    <xf numFmtId="165" fontId="5" fillId="12" borderId="4" xfId="0" applyNumberFormat="1" applyFont="1" applyFill="1" applyBorder="1"/>
    <xf numFmtId="165" fontId="5" fillId="4" borderId="4" xfId="0" applyNumberFormat="1" applyFont="1" applyFill="1" applyBorder="1"/>
    <xf numFmtId="2" fontId="0" fillId="0" borderId="0" xfId="0" applyNumberFormat="1" applyFont="1" applyAlignment="1"/>
    <xf numFmtId="0" fontId="19" fillId="0" borderId="0" xfId="0" applyFont="1" applyAlignment="1"/>
    <xf numFmtId="2" fontId="19" fillId="0" borderId="0" xfId="0" applyNumberFormat="1" applyFont="1" applyAlignment="1"/>
    <xf numFmtId="0" fontId="0" fillId="0" borderId="0" xfId="0" applyFont="1" applyAlignment="1"/>
    <xf numFmtId="165" fontId="12" fillId="3" borderId="6" xfId="0" applyNumberFormat="1" applyFont="1" applyFill="1" applyBorder="1" applyAlignment="1">
      <alignment horizontal="right"/>
    </xf>
    <xf numFmtId="0" fontId="12" fillId="3" borderId="6" xfId="0" applyFont="1" applyFill="1" applyBorder="1"/>
    <xf numFmtId="165" fontId="5" fillId="3" borderId="6" xfId="0" applyNumberFormat="1" applyFont="1" applyFill="1" applyBorder="1"/>
    <xf numFmtId="165" fontId="5" fillId="12" borderId="6" xfId="0" applyNumberFormat="1" applyFont="1" applyFill="1" applyBorder="1" applyAlignment="1">
      <alignment horizontal="right"/>
    </xf>
    <xf numFmtId="165" fontId="5" fillId="12" borderId="6" xfId="0" applyNumberFormat="1" applyFont="1" applyFill="1" applyBorder="1"/>
    <xf numFmtId="165" fontId="5" fillId="10" borderId="6" xfId="0" applyNumberFormat="1" applyFont="1" applyFill="1" applyBorder="1"/>
    <xf numFmtId="0" fontId="0" fillId="0" borderId="0" xfId="0" applyFont="1" applyAlignment="1"/>
    <xf numFmtId="0" fontId="0" fillId="0" borderId="0" xfId="0" applyFont="1" applyAlignment="1"/>
    <xf numFmtId="2" fontId="4" fillId="3" borderId="4" xfId="0" applyNumberFormat="1" applyFont="1" applyFill="1" applyBorder="1"/>
    <xf numFmtId="2" fontId="4" fillId="5" borderId="4" xfId="0" applyNumberFormat="1" applyFont="1" applyFill="1" applyBorder="1"/>
    <xf numFmtId="2" fontId="0" fillId="4" borderId="4" xfId="0" applyNumberFormat="1" applyFont="1" applyFill="1" applyBorder="1" applyAlignment="1">
      <alignment horizontal="right"/>
    </xf>
    <xf numFmtId="2" fontId="4" fillId="6" borderId="4" xfId="0" applyNumberFormat="1" applyFont="1" applyFill="1" applyBorder="1"/>
    <xf numFmtId="2" fontId="4" fillId="7" borderId="4" xfId="0" applyNumberFormat="1" applyFont="1" applyFill="1" applyBorder="1"/>
    <xf numFmtId="2" fontId="4" fillId="4" borderId="4" xfId="0" applyNumberFormat="1" applyFont="1" applyFill="1" applyBorder="1" applyAlignment="1">
      <alignment horizontal="right"/>
    </xf>
    <xf numFmtId="2" fontId="4" fillId="8" borderId="4" xfId="0" applyNumberFormat="1" applyFont="1" applyFill="1" applyBorder="1"/>
    <xf numFmtId="2" fontId="0" fillId="0" borderId="4" xfId="0" applyNumberFormat="1" applyFont="1" applyFill="1" applyBorder="1" applyAlignment="1">
      <alignment horizontal="right"/>
    </xf>
    <xf numFmtId="2" fontId="4" fillId="4" borderId="4" xfId="0" applyNumberFormat="1" applyFont="1" applyFill="1" applyBorder="1"/>
    <xf numFmtId="2" fontId="4" fillId="0" borderId="4" xfId="0" applyNumberFormat="1" applyFont="1" applyFill="1" applyBorder="1"/>
    <xf numFmtId="2" fontId="8" fillId="5" borderId="4" xfId="0" applyNumberFormat="1" applyFont="1" applyFill="1" applyBorder="1"/>
    <xf numFmtId="0" fontId="0" fillId="0" borderId="0" xfId="0" applyFont="1" applyAlignment="1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scatterChart>
        <c:scatterStyle val="lineMarker"/>
        <c:varyColors val="1"/>
        <c:ser>
          <c:idx val="0"/>
          <c:order val="0"/>
          <c:tx>
            <c:strRef>
              <c:f>'Cracking day'!$K$57</c:f>
              <c:strCache>
                <c:ptCount val="1"/>
                <c:pt idx="0">
                  <c:v>REF 4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  <a:ln cmpd="sng">
                <a:solidFill>
                  <a:srgbClr val="5B9BD5"/>
                </a:solidFill>
              </a:ln>
            </c:spPr>
          </c:marker>
          <c:trendline>
            <c:name>Linear (Prism 1)</c:name>
            <c:spPr>
              <a:ln w="19050">
                <a:solidFill>
                  <a:srgbClr val="5B9BD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1779209983093751"/>
                  <c:y val="-0.4258931269954892"/>
                </c:manualLayout>
              </c:layout>
              <c:numFmt formatCode="General" sourceLinked="0"/>
            </c:trendlineLbl>
          </c:trendline>
          <c:xVal>
            <c:numRef>
              <c:f>'Cracking day'!$A$57:$A$76</c:f>
              <c:numCache>
                <c:formatCode>General</c:formatCode>
                <c:ptCount val="20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</c:numCache>
            </c:numRef>
          </c:xVal>
          <c:yVal>
            <c:numRef>
              <c:f>'Cracking day'!$K$58:$K$76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5.0100200400801604</c:v>
                </c:pt>
                <c:pt idx="2">
                  <c:v>6.1551674778130288</c:v>
                </c:pt>
                <c:pt idx="3">
                  <c:v>9.5190380761517837</c:v>
                </c:pt>
                <c:pt idx="4">
                  <c:v>10.664185513884652</c:v>
                </c:pt>
                <c:pt idx="5">
                  <c:v>13.026052104208938</c:v>
                </c:pt>
                <c:pt idx="6">
                  <c:v>14.314342971657601</c:v>
                </c:pt>
                <c:pt idx="7">
                  <c:v>15.960492413397704</c:v>
                </c:pt>
                <c:pt idx="8">
                  <c:v>17.391926710563464</c:v>
                </c:pt>
                <c:pt idx="9">
                  <c:v>17.749785284854905</c:v>
                </c:pt>
                <c:pt idx="10">
                  <c:v>18.894932722587772</c:v>
                </c:pt>
                <c:pt idx="11">
                  <c:v>19.825365015746296</c:v>
                </c:pt>
                <c:pt idx="12">
                  <c:v>21.042084168336412</c:v>
                </c:pt>
                <c:pt idx="13">
                  <c:v>21.829373031777841</c:v>
                </c:pt>
                <c:pt idx="14">
                  <c:v>23.046092184369257</c:v>
                </c:pt>
                <c:pt idx="15">
                  <c:v>23.76180933295214</c:v>
                </c:pt>
                <c:pt idx="16">
                  <c:v>24.978528485542252</c:v>
                </c:pt>
                <c:pt idx="17">
                  <c:v>31.63469796736382</c:v>
                </c:pt>
                <c:pt idx="18">
                  <c:v>44.088176352705673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E3-4D1A-BFB1-468DC1440453}"/>
            </c:ext>
          </c:extLst>
        </c:ser>
        <c:ser>
          <c:idx val="1"/>
          <c:order val="1"/>
          <c:tx>
            <c:strRef>
              <c:f>'Cracking day'!$L$57</c:f>
              <c:strCache>
                <c:ptCount val="1"/>
                <c:pt idx="0">
                  <c:v>REF 5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  <a:ln cmpd="sng">
                <a:solidFill>
                  <a:srgbClr val="ED7D31"/>
                </a:solidFill>
              </a:ln>
            </c:spPr>
          </c:marker>
          <c:trendline>
            <c:name>Linear (Prism 2)</c:name>
            <c:spPr>
              <a:ln w="19050">
                <a:solidFill>
                  <a:srgbClr val="ED7D3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1779209983093751"/>
                  <c:y val="-0.13076751769665154"/>
                </c:manualLayout>
              </c:layout>
              <c:numFmt formatCode="General" sourceLinked="0"/>
            </c:trendlineLbl>
          </c:trendline>
          <c:xVal>
            <c:numRef>
              <c:f>'Cracking day'!$A$57:$A$76</c:f>
              <c:numCache>
                <c:formatCode>General</c:formatCode>
                <c:ptCount val="20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</c:numCache>
            </c:numRef>
          </c:xVal>
          <c:yVal>
            <c:numRef>
              <c:f>'Cracking day'!$L$58:$L$76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12.811336959633293</c:v>
                </c:pt>
                <c:pt idx="2">
                  <c:v>15.531062124249019</c:v>
                </c:pt>
                <c:pt idx="3">
                  <c:v>17.892928714572001</c:v>
                </c:pt>
                <c:pt idx="4">
                  <c:v>19.252791296879213</c:v>
                </c:pt>
                <c:pt idx="5">
                  <c:v>21.328371027770608</c:v>
                </c:pt>
                <c:pt idx="6">
                  <c:v>24.262811336959373</c:v>
                </c:pt>
                <c:pt idx="7">
                  <c:v>27.411966790725089</c:v>
                </c:pt>
                <c:pt idx="8">
                  <c:v>27.841397079873772</c:v>
                </c:pt>
                <c:pt idx="9">
                  <c:v>29.344403091898084</c:v>
                </c:pt>
                <c:pt idx="10">
                  <c:v>31.63469796736382</c:v>
                </c:pt>
                <c:pt idx="11">
                  <c:v>31.920984826796712</c:v>
                </c:pt>
                <c:pt idx="12">
                  <c:v>33.35241912396247</c:v>
                </c:pt>
                <c:pt idx="13">
                  <c:v>34.855425135986778</c:v>
                </c:pt>
                <c:pt idx="14">
                  <c:v>36.787861437159776</c:v>
                </c:pt>
                <c:pt idx="15">
                  <c:v>37.718293730318301</c:v>
                </c:pt>
                <c:pt idx="16">
                  <c:v>40.724305754365616</c:v>
                </c:pt>
                <c:pt idx="17">
                  <c:v>46.306899513312857</c:v>
                </c:pt>
                <c:pt idx="18">
                  <c:v>59.762381906670484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BE3-4D1A-BFB1-468DC1440453}"/>
            </c:ext>
          </c:extLst>
        </c:ser>
        <c:ser>
          <c:idx val="2"/>
          <c:order val="2"/>
          <c:tx>
            <c:strRef>
              <c:f>'Cracking day'!$M$57</c:f>
              <c:strCache>
                <c:ptCount val="1"/>
                <c:pt idx="0">
                  <c:v>REF 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A5A5A5"/>
              </a:solidFill>
              <a:ln cmpd="sng">
                <a:solidFill>
                  <a:srgbClr val="A5A5A5"/>
                </a:solidFill>
              </a:ln>
            </c:spPr>
          </c:marker>
          <c:trendline>
            <c:name>Linear (Prism 3)</c:name>
            <c:spPr>
              <a:ln w="19050">
                <a:solidFill>
                  <a:srgbClr val="A5A5A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1541962059013088"/>
                  <c:y val="-0.17659338037290792"/>
                </c:manualLayout>
              </c:layout>
              <c:numFmt formatCode="General" sourceLinked="0"/>
            </c:trendlineLbl>
          </c:trendline>
          <c:xVal>
            <c:numRef>
              <c:f>'Cracking day'!$A$57:$A$76</c:f>
              <c:numCache>
                <c:formatCode>General</c:formatCode>
                <c:ptCount val="20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</c:numCache>
            </c:numRef>
          </c:xVal>
          <c:yVal>
            <c:numRef>
              <c:f>'Cracking day'!$M$58:$M$76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10.664185513884652</c:v>
                </c:pt>
                <c:pt idx="2">
                  <c:v>12.024048096191864</c:v>
                </c:pt>
                <c:pt idx="3">
                  <c:v>13.884912682507613</c:v>
                </c:pt>
                <c:pt idx="4">
                  <c:v>14.385914686516148</c:v>
                </c:pt>
                <c:pt idx="5">
                  <c:v>17.105639851130572</c:v>
                </c:pt>
                <c:pt idx="6">
                  <c:v>18.179215574004893</c:v>
                </c:pt>
                <c:pt idx="7">
                  <c:v>19.896936730603546</c:v>
                </c:pt>
                <c:pt idx="8">
                  <c:v>21.042084168336412</c:v>
                </c:pt>
                <c:pt idx="9">
                  <c:v>22.401946750643624</c:v>
                </c:pt>
                <c:pt idx="10">
                  <c:v>24.048096192385032</c:v>
                </c:pt>
                <c:pt idx="11">
                  <c:v>25.193243630117898</c:v>
                </c:pt>
                <c:pt idx="12">
                  <c:v>25.980532493558027</c:v>
                </c:pt>
                <c:pt idx="13">
                  <c:v>27.268823361007989</c:v>
                </c:pt>
                <c:pt idx="14">
                  <c:v>27.841397079873772</c:v>
                </c:pt>
                <c:pt idx="15">
                  <c:v>28.700257658173751</c:v>
                </c:pt>
                <c:pt idx="16">
                  <c:v>30.060120240480963</c:v>
                </c:pt>
                <c:pt idx="17">
                  <c:v>35.356427139994011</c:v>
                </c:pt>
                <c:pt idx="18">
                  <c:v>46.378471228170106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BE3-4D1A-BFB1-468DC14404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005184"/>
        <c:axId val="101006720"/>
      </c:scatterChart>
      <c:valAx>
        <c:axId val="101005184"/>
        <c:scaling>
          <c:orientation val="minMax"/>
          <c:max val="20"/>
          <c:min val="0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01006720"/>
        <c:crosses val="autoZero"/>
        <c:crossBetween val="midCat"/>
        <c:majorUnit val="2"/>
      </c:valAx>
      <c:valAx>
        <c:axId val="101006720"/>
        <c:scaling>
          <c:orientation val="minMax"/>
          <c:max val="7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01005184"/>
        <c:crosses val="autoZero"/>
        <c:crossBetween val="midCat"/>
      </c:valAx>
    </c:plotArea>
    <c:legend>
      <c:legendPos val="l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7.8291814946619215E-2"/>
          <c:y val="3.1749667655179475E-2"/>
          <c:w val="0.12189723615508916"/>
          <c:h val="0.29244344456942883"/>
        </c:manualLayout>
      </c:layout>
      <c:overlay val="1"/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1"/>
        <c:ser>
          <c:idx val="0"/>
          <c:order val="0"/>
          <c:tx>
            <c:strRef>
              <c:f>'28 days healing'!$K$31</c:f>
              <c:strCache>
                <c:ptCount val="1"/>
                <c:pt idx="0">
                  <c:v>REF 1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  <a:ln cmpd="sng">
                <a:solidFill>
                  <a:srgbClr val="5B9BD5"/>
                </a:solidFill>
              </a:ln>
            </c:spPr>
          </c:marker>
          <c:trendline>
            <c:name>Linear (Prism 1)</c:name>
            <c:spPr>
              <a:ln w="19050">
                <a:solidFill>
                  <a:srgbClr val="5B9BD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4510381931795889"/>
                  <c:y val="-0.5696117767887709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'28 days healing'!$A$32:$A$50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'28 days healing'!$K$32:$K$50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4.7237331806472689</c:v>
                </c:pt>
                <c:pt idx="2">
                  <c:v>6.2983109075301256</c:v>
                </c:pt>
                <c:pt idx="3">
                  <c:v>7.3718866304044459</c:v>
                </c:pt>
                <c:pt idx="4">
                  <c:v>8.5170340681373133</c:v>
                </c:pt>
                <c:pt idx="5">
                  <c:v>9.5906097910116337</c:v>
                </c:pt>
                <c:pt idx="6">
                  <c:v>9.5190380761530857</c:v>
                </c:pt>
                <c:pt idx="7">
                  <c:v>10.091611795018869</c:v>
                </c:pt>
                <c:pt idx="8">
                  <c:v>11.093615803034641</c:v>
                </c:pt>
                <c:pt idx="9">
                  <c:v>12.453478385343155</c:v>
                </c:pt>
                <c:pt idx="10">
                  <c:v>12.525050100200401</c:v>
                </c:pt>
                <c:pt idx="11">
                  <c:v>12.811336959634595</c:v>
                </c:pt>
                <c:pt idx="12">
                  <c:v>12.954480389350389</c:v>
                </c:pt>
                <c:pt idx="13">
                  <c:v>13.670197537933269</c:v>
                </c:pt>
                <c:pt idx="14">
                  <c:v>15.030060120240481</c:v>
                </c:pt>
                <c:pt idx="15">
                  <c:v>15.030060120240481</c:v>
                </c:pt>
                <c:pt idx="16">
                  <c:v>14.886916690524686</c:v>
                </c:pt>
                <c:pt idx="17">
                  <c:v>17.678213569997659</c:v>
                </c:pt>
                <c:pt idx="18">
                  <c:v>21.757801316920595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1E7-42F4-A7F7-3DCDC9C9B9CE}"/>
            </c:ext>
          </c:extLst>
        </c:ser>
        <c:ser>
          <c:idx val="1"/>
          <c:order val="1"/>
          <c:tx>
            <c:strRef>
              <c:f>'28 days healing'!$L$31</c:f>
              <c:strCache>
                <c:ptCount val="1"/>
                <c:pt idx="0">
                  <c:v>REF 2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  <a:ln cmpd="sng">
                <a:solidFill>
                  <a:srgbClr val="ED7D31"/>
                </a:solidFill>
              </a:ln>
            </c:spPr>
          </c:marker>
          <c:trendline>
            <c:name>Linear (Prism 2)</c:name>
            <c:spPr>
              <a:ln w="19050">
                <a:solidFill>
                  <a:srgbClr val="ED7D3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3324142311392572"/>
                  <c:y val="-0.5335184297614972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'28 days healing'!$A$32:$A$50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'28 days healing'!$L$32:$L$50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4.3658746063558285</c:v>
                </c:pt>
                <c:pt idx="2">
                  <c:v>4.5805897509301721</c:v>
                </c:pt>
                <c:pt idx="3">
                  <c:v>5.3678786143716</c:v>
                </c:pt>
                <c:pt idx="4">
                  <c:v>6.0835957629544808</c:v>
                </c:pt>
                <c:pt idx="5">
                  <c:v>6.8708846263959087</c:v>
                </c:pt>
                <c:pt idx="6">
                  <c:v>9.2327512167188921</c:v>
                </c:pt>
                <c:pt idx="7">
                  <c:v>8.3023189235616695</c:v>
                </c:pt>
                <c:pt idx="8">
                  <c:v>8.4454623532774633</c:v>
                </c:pt>
                <c:pt idx="9">
                  <c:v>10.306326939593212</c:v>
                </c:pt>
                <c:pt idx="10">
                  <c:v>9.8768966504432232</c:v>
                </c:pt>
                <c:pt idx="11">
                  <c:v>10.592613799026104</c:v>
                </c:pt>
                <c:pt idx="12">
                  <c:v>10.592613799026104</c:v>
                </c:pt>
                <c:pt idx="13">
                  <c:v>11.594617807043177</c:v>
                </c:pt>
                <c:pt idx="14">
                  <c:v>13.169195533924732</c:v>
                </c:pt>
                <c:pt idx="15">
                  <c:v>13.31233896364183</c:v>
                </c:pt>
                <c:pt idx="16">
                  <c:v>12.525050100200401</c:v>
                </c:pt>
                <c:pt idx="17">
                  <c:v>15.459490409390469</c:v>
                </c:pt>
                <c:pt idx="18">
                  <c:v>18.966504437446321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1E7-42F4-A7F7-3DCDC9C9B9CE}"/>
            </c:ext>
          </c:extLst>
        </c:ser>
        <c:ser>
          <c:idx val="2"/>
          <c:order val="2"/>
          <c:tx>
            <c:strRef>
              <c:f>'28 days healing'!$M$31</c:f>
              <c:strCache>
                <c:ptCount val="1"/>
                <c:pt idx="0">
                  <c:v>REF 3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A5A5A5"/>
              </a:solidFill>
              <a:ln cmpd="sng">
                <a:solidFill>
                  <a:srgbClr val="A5A5A5"/>
                </a:solidFill>
              </a:ln>
            </c:spPr>
          </c:marker>
          <c:trendline>
            <c:name>Linear (Prism 3)</c:name>
            <c:spPr>
              <a:ln w="19050">
                <a:solidFill>
                  <a:srgbClr val="A5A5A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3086894387311908"/>
                  <c:y val="-0.3769038000684696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'28 days healing'!$A$32:$A$50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'28 days healing'!$M$32:$M$50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4.9384483252216116</c:v>
                </c:pt>
                <c:pt idx="2">
                  <c:v>6.0835957629544808</c:v>
                </c:pt>
                <c:pt idx="3">
                  <c:v>6.5130260521031671</c:v>
                </c:pt>
                <c:pt idx="4">
                  <c:v>7.4434583452616918</c:v>
                </c:pt>
                <c:pt idx="5">
                  <c:v>9.3043229315774401</c:v>
                </c:pt>
                <c:pt idx="6">
                  <c:v>10.234755224734664</c:v>
                </c:pt>
                <c:pt idx="7">
                  <c:v>10.306326939593212</c:v>
                </c:pt>
                <c:pt idx="8">
                  <c:v>11.880904666474768</c:v>
                </c:pt>
                <c:pt idx="9">
                  <c:v>12.954480389349087</c:v>
                </c:pt>
                <c:pt idx="10">
                  <c:v>12.811336959633293</c:v>
                </c:pt>
                <c:pt idx="11">
                  <c:v>14.242771256799053</c:v>
                </c:pt>
                <c:pt idx="12">
                  <c:v>14.886916690523384</c:v>
                </c:pt>
                <c:pt idx="13">
                  <c:v>14.457486401373396</c:v>
                </c:pt>
                <c:pt idx="14">
                  <c:v>16.819352991697681</c:v>
                </c:pt>
                <c:pt idx="15">
                  <c:v>17.105639851130572</c:v>
                </c:pt>
                <c:pt idx="16">
                  <c:v>17.248783280846368</c:v>
                </c:pt>
                <c:pt idx="17">
                  <c:v>19.610649871170654</c:v>
                </c:pt>
                <c:pt idx="18">
                  <c:v>24.763813340966607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1E7-42F4-A7F7-3DCDC9C9B9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12896"/>
        <c:axId val="132587520"/>
      </c:scatterChart>
      <c:valAx>
        <c:axId val="128112896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32587520"/>
        <c:crosses val="autoZero"/>
        <c:crossBetween val="midCat"/>
        <c:majorUnit val="1"/>
      </c:valAx>
      <c:valAx>
        <c:axId val="132587520"/>
        <c:scaling>
          <c:orientation val="minMax"/>
          <c:max val="6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8112896"/>
        <c:crosses val="autoZero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8.0675315941379208E-2"/>
          <c:y val="3.249206892616685E-2"/>
          <c:w val="0.16487628548210834"/>
          <c:h val="0.25385621362547073"/>
        </c:manualLayout>
      </c:layout>
      <c:overlay val="1"/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1"/>
        <c:ser>
          <c:idx val="0"/>
          <c:order val="0"/>
          <c:tx>
            <c:strRef>
              <c:f>'28 days healing'!$K$31</c:f>
              <c:strCache>
                <c:ptCount val="1"/>
                <c:pt idx="0">
                  <c:v>REF 1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  <a:ln cmpd="sng">
                <a:solidFill>
                  <a:srgbClr val="5B9BD5"/>
                </a:solidFill>
              </a:ln>
            </c:spPr>
          </c:marker>
          <c:trendline>
            <c:name>Linear (Prism 1)</c:name>
            <c:spPr>
              <a:ln w="19050">
                <a:solidFill>
                  <a:srgbClr val="5B9BD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3681770205770543"/>
                  <c:y val="-0.4376745406824146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'28 days healing'!$C$32:$C$50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'28 days healing'!$K$32:$K$50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4.7237331806472689</c:v>
                </c:pt>
                <c:pt idx="2">
                  <c:v>6.2983109075301256</c:v>
                </c:pt>
                <c:pt idx="3">
                  <c:v>7.3718866304044459</c:v>
                </c:pt>
                <c:pt idx="4">
                  <c:v>8.5170340681373133</c:v>
                </c:pt>
                <c:pt idx="5">
                  <c:v>9.5906097910116337</c:v>
                </c:pt>
                <c:pt idx="6">
                  <c:v>9.5190380761530857</c:v>
                </c:pt>
                <c:pt idx="7">
                  <c:v>10.091611795018869</c:v>
                </c:pt>
                <c:pt idx="8">
                  <c:v>11.093615803034641</c:v>
                </c:pt>
                <c:pt idx="9">
                  <c:v>12.453478385343155</c:v>
                </c:pt>
                <c:pt idx="10">
                  <c:v>12.525050100200401</c:v>
                </c:pt>
                <c:pt idx="11">
                  <c:v>12.811336959634595</c:v>
                </c:pt>
                <c:pt idx="12">
                  <c:v>12.954480389350389</c:v>
                </c:pt>
                <c:pt idx="13">
                  <c:v>13.670197537933269</c:v>
                </c:pt>
                <c:pt idx="14">
                  <c:v>15.030060120240481</c:v>
                </c:pt>
                <c:pt idx="15">
                  <c:v>15.030060120240481</c:v>
                </c:pt>
                <c:pt idx="16">
                  <c:v>14.886916690524686</c:v>
                </c:pt>
                <c:pt idx="17">
                  <c:v>17.678213569997659</c:v>
                </c:pt>
                <c:pt idx="18">
                  <c:v>21.757801316920595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7F-4173-99BC-D054876ABEB6}"/>
            </c:ext>
          </c:extLst>
        </c:ser>
        <c:ser>
          <c:idx val="1"/>
          <c:order val="1"/>
          <c:tx>
            <c:strRef>
              <c:f>'28 days healing'!$L$31</c:f>
              <c:strCache>
                <c:ptCount val="1"/>
                <c:pt idx="0">
                  <c:v>REF 2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  <a:ln cmpd="sng">
                <a:solidFill>
                  <a:srgbClr val="ED7D31"/>
                </a:solidFill>
              </a:ln>
            </c:spPr>
          </c:marker>
          <c:trendline>
            <c:name>Linear (Prism 2)</c:name>
            <c:spPr>
              <a:ln w="19050">
                <a:solidFill>
                  <a:srgbClr val="ED7D3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4412493811938986"/>
                  <c:y val="-0.4066833276275247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'28 days healing'!$C$32:$C$50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'28 days healing'!$L$32:$L$50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4.3658746063558285</c:v>
                </c:pt>
                <c:pt idx="2">
                  <c:v>4.5805897509301721</c:v>
                </c:pt>
                <c:pt idx="3">
                  <c:v>5.3678786143716</c:v>
                </c:pt>
                <c:pt idx="4">
                  <c:v>6.0835957629544808</c:v>
                </c:pt>
                <c:pt idx="5">
                  <c:v>6.8708846263959087</c:v>
                </c:pt>
                <c:pt idx="6">
                  <c:v>9.2327512167188921</c:v>
                </c:pt>
                <c:pt idx="7">
                  <c:v>8.3023189235616695</c:v>
                </c:pt>
                <c:pt idx="8">
                  <c:v>8.4454623532774633</c:v>
                </c:pt>
                <c:pt idx="9">
                  <c:v>10.306326939593212</c:v>
                </c:pt>
                <c:pt idx="10">
                  <c:v>9.8768966504432232</c:v>
                </c:pt>
                <c:pt idx="11">
                  <c:v>10.592613799026104</c:v>
                </c:pt>
                <c:pt idx="12">
                  <c:v>10.592613799026104</c:v>
                </c:pt>
                <c:pt idx="13">
                  <c:v>11.594617807043177</c:v>
                </c:pt>
                <c:pt idx="14">
                  <c:v>13.169195533924732</c:v>
                </c:pt>
                <c:pt idx="15">
                  <c:v>13.31233896364183</c:v>
                </c:pt>
                <c:pt idx="16">
                  <c:v>12.525050100200401</c:v>
                </c:pt>
                <c:pt idx="17">
                  <c:v>15.459490409390469</c:v>
                </c:pt>
                <c:pt idx="18">
                  <c:v>18.966504437446321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27F-4173-99BC-D054876ABEB6}"/>
            </c:ext>
          </c:extLst>
        </c:ser>
        <c:ser>
          <c:idx val="2"/>
          <c:order val="2"/>
          <c:tx>
            <c:strRef>
              <c:f>'28 days healing'!$M$31</c:f>
              <c:strCache>
                <c:ptCount val="1"/>
                <c:pt idx="0">
                  <c:v>REF 3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A5A5A5"/>
              </a:solidFill>
              <a:ln cmpd="sng">
                <a:solidFill>
                  <a:srgbClr val="A5A5A5"/>
                </a:solidFill>
              </a:ln>
            </c:spPr>
          </c:marker>
          <c:trendline>
            <c:name>Linear (Prism 3)</c:name>
            <c:spPr>
              <a:ln w="19050">
                <a:solidFill>
                  <a:srgbClr val="A5A5A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2989006267455004"/>
                  <c:y val="-0.2165641903457719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'28 days healing'!$C$32:$C$50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'28 days healing'!$M$32:$M$50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4.9384483252216116</c:v>
                </c:pt>
                <c:pt idx="2">
                  <c:v>6.0835957629544808</c:v>
                </c:pt>
                <c:pt idx="3">
                  <c:v>6.5130260521031671</c:v>
                </c:pt>
                <c:pt idx="4">
                  <c:v>7.4434583452616918</c:v>
                </c:pt>
                <c:pt idx="5">
                  <c:v>9.3043229315774401</c:v>
                </c:pt>
                <c:pt idx="6">
                  <c:v>10.234755224734664</c:v>
                </c:pt>
                <c:pt idx="7">
                  <c:v>10.306326939593212</c:v>
                </c:pt>
                <c:pt idx="8">
                  <c:v>11.880904666474768</c:v>
                </c:pt>
                <c:pt idx="9">
                  <c:v>12.954480389349087</c:v>
                </c:pt>
                <c:pt idx="10">
                  <c:v>12.811336959633293</c:v>
                </c:pt>
                <c:pt idx="11">
                  <c:v>14.242771256799053</c:v>
                </c:pt>
                <c:pt idx="12">
                  <c:v>14.886916690523384</c:v>
                </c:pt>
                <c:pt idx="13">
                  <c:v>14.457486401373396</c:v>
                </c:pt>
                <c:pt idx="14">
                  <c:v>16.819352991697681</c:v>
                </c:pt>
                <c:pt idx="15">
                  <c:v>17.105639851130572</c:v>
                </c:pt>
                <c:pt idx="16">
                  <c:v>17.248783280846368</c:v>
                </c:pt>
                <c:pt idx="17">
                  <c:v>19.610649871170654</c:v>
                </c:pt>
                <c:pt idx="18">
                  <c:v>24.763813340966607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27F-4173-99BC-D054876AB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12896"/>
        <c:axId val="132587520"/>
      </c:scatterChart>
      <c:valAx>
        <c:axId val="128112896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Root</a:t>
                </a:r>
                <a:r>
                  <a:rPr lang="pl-PL" baseline="0"/>
                  <a:t> of time</a:t>
                </a:r>
                <a:endParaRPr lang="pl-PL"/>
              </a:p>
            </c:rich>
          </c:tx>
          <c:overlay val="0"/>
        </c:title>
        <c:numFmt formatCode="0" sourceLinked="0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32587520"/>
        <c:crosses val="autoZero"/>
        <c:crossBetween val="midCat"/>
        <c:majorUnit val="2"/>
      </c:valAx>
      <c:valAx>
        <c:axId val="132587520"/>
        <c:scaling>
          <c:orientation val="minMax"/>
          <c:max val="6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8112896"/>
        <c:crosses val="autoZero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8.0675315941379208E-2"/>
          <c:y val="3.249206892616685E-2"/>
          <c:w val="0.16487628548210834"/>
          <c:h val="0.25385621362547073"/>
        </c:manualLayout>
      </c:layout>
      <c:overlay val="1"/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6866272498855792E-2"/>
          <c:y val="2.886002886002886E-2"/>
          <c:w val="0.90621795051419285"/>
          <c:h val="0.82049561986569863"/>
        </c:manualLayout>
      </c:layout>
      <c:scatterChart>
        <c:scatterStyle val="lineMarker"/>
        <c:varyColors val="1"/>
        <c:ser>
          <c:idx val="0"/>
          <c:order val="0"/>
          <c:tx>
            <c:strRef>
              <c:f>'28 days healing'!$K$57</c:f>
              <c:strCache>
                <c:ptCount val="1"/>
                <c:pt idx="0">
                  <c:v>REF 4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  <a:ln cmpd="sng">
                <a:solidFill>
                  <a:srgbClr val="5B9BD5"/>
                </a:solidFill>
              </a:ln>
            </c:spPr>
          </c:marker>
          <c:trendline>
            <c:name>Linear (Prism 1)</c:name>
            <c:spPr>
              <a:ln w="19050">
                <a:solidFill>
                  <a:srgbClr val="5B9BD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5579753598415856"/>
                  <c:y val="-0.4383195282407880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'28 days healing'!$C$58:$C$76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'28 days healing'!$K$58:$K$76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4.4374463212130753</c:v>
                </c:pt>
                <c:pt idx="2">
                  <c:v>4.5090180360716232</c:v>
                </c:pt>
                <c:pt idx="3">
                  <c:v>5.3678786143716</c:v>
                </c:pt>
                <c:pt idx="4">
                  <c:v>5.5110220440873956</c:v>
                </c:pt>
                <c:pt idx="5">
                  <c:v>6.7993129115373607</c:v>
                </c:pt>
                <c:pt idx="6">
                  <c:v>7.6581734898360354</c:v>
                </c:pt>
                <c:pt idx="7">
                  <c:v>8.8748926424274526</c:v>
                </c:pt>
                <c:pt idx="8">
                  <c:v>9.3043229315774401</c:v>
                </c:pt>
                <c:pt idx="9">
                  <c:v>9.5190380761517837</c:v>
                </c:pt>
                <c:pt idx="10">
                  <c:v>9.8053249355846752</c:v>
                </c:pt>
                <c:pt idx="11">
                  <c:v>10.449470369310308</c:v>
                </c:pt>
                <c:pt idx="12">
                  <c:v>10.950472373317544</c:v>
                </c:pt>
                <c:pt idx="13">
                  <c:v>12.310334955624755</c:v>
                </c:pt>
                <c:pt idx="14">
                  <c:v>12.668193529916195</c:v>
                </c:pt>
                <c:pt idx="15">
                  <c:v>12.882908674491841</c:v>
                </c:pt>
                <c:pt idx="16">
                  <c:v>13.813340967649063</c:v>
                </c:pt>
                <c:pt idx="17">
                  <c:v>15.74577726882336</c:v>
                </c:pt>
                <c:pt idx="18">
                  <c:v>20.898940738619316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333-415B-AB3F-23927FE1747F}"/>
            </c:ext>
          </c:extLst>
        </c:ser>
        <c:ser>
          <c:idx val="1"/>
          <c:order val="1"/>
          <c:tx>
            <c:strRef>
              <c:f>'28 days healing'!$L$57</c:f>
              <c:strCache>
                <c:ptCount val="1"/>
                <c:pt idx="0">
                  <c:v>REF 5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  <a:ln cmpd="sng">
                <a:solidFill>
                  <a:srgbClr val="ED7D31"/>
                </a:solidFill>
              </a:ln>
            </c:spPr>
          </c:marker>
          <c:trendline>
            <c:name>Linear (Prism 2)</c:name>
            <c:spPr>
              <a:ln w="19050">
                <a:solidFill>
                  <a:srgbClr val="ED7D3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7022220976826296"/>
                  <c:y val="-0.132138482689663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'28 days healing'!$C$58:$C$76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'28 days healing'!$L$58:$L$76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7.1571714858288003</c:v>
                </c:pt>
                <c:pt idx="2">
                  <c:v>9.2327512167188921</c:v>
                </c:pt>
                <c:pt idx="3">
                  <c:v>10.37789865445176</c:v>
                </c:pt>
                <c:pt idx="4">
                  <c:v>12.095619811050412</c:v>
                </c:pt>
                <c:pt idx="5">
                  <c:v>13.598625823074721</c:v>
                </c:pt>
                <c:pt idx="6">
                  <c:v>14.600629831090492</c:v>
                </c:pt>
                <c:pt idx="7">
                  <c:v>13.169195533924732</c:v>
                </c:pt>
                <c:pt idx="8">
                  <c:v>14.74377326080759</c:v>
                </c:pt>
                <c:pt idx="9">
                  <c:v>16.676209561980585</c:v>
                </c:pt>
                <c:pt idx="10">
                  <c:v>16.747781276839131</c:v>
                </c:pt>
                <c:pt idx="11">
                  <c:v>17.678213569996355</c:v>
                </c:pt>
                <c:pt idx="12">
                  <c:v>18.751789292870676</c:v>
                </c:pt>
                <c:pt idx="13">
                  <c:v>19.6822215860292</c:v>
                </c:pt>
                <c:pt idx="14">
                  <c:v>21.686229602060745</c:v>
                </c:pt>
                <c:pt idx="15">
                  <c:v>23.117663899226503</c:v>
                </c:pt>
                <c:pt idx="16">
                  <c:v>21.113655883194962</c:v>
                </c:pt>
                <c:pt idx="17">
                  <c:v>27.268823361007989</c:v>
                </c:pt>
                <c:pt idx="18">
                  <c:v>33.35241912396247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333-415B-AB3F-23927FE1747F}"/>
            </c:ext>
          </c:extLst>
        </c:ser>
        <c:ser>
          <c:idx val="2"/>
          <c:order val="2"/>
          <c:tx>
            <c:strRef>
              <c:f>'28 days healing'!$M$57</c:f>
              <c:strCache>
                <c:ptCount val="1"/>
                <c:pt idx="0">
                  <c:v>REF 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A5A5A5"/>
              </a:solidFill>
              <a:ln cmpd="sng">
                <a:solidFill>
                  <a:srgbClr val="A5A5A5"/>
                </a:solidFill>
              </a:ln>
            </c:spPr>
          </c:marker>
          <c:trendline>
            <c:name>Linear (Prism 3)</c:name>
            <c:spPr>
              <a:ln w="19050">
                <a:solidFill>
                  <a:srgbClr val="A5A5A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5124237584180982"/>
                  <c:y val="-0.1215509424958243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'28 days healing'!$C$58:$C$76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'28 days healing'!$M$58:$M$76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4.7953048955058168</c:v>
                </c:pt>
                <c:pt idx="2">
                  <c:v>5.6541654738044924</c:v>
                </c:pt>
                <c:pt idx="3">
                  <c:v>6.5845977669630171</c:v>
                </c:pt>
                <c:pt idx="4">
                  <c:v>7.5866017749787886</c:v>
                </c:pt>
                <c:pt idx="5">
                  <c:v>9.4474663612945378</c:v>
                </c:pt>
                <c:pt idx="6">
                  <c:v>10.592613799027406</c:v>
                </c:pt>
                <c:pt idx="7">
                  <c:v>10.592613799027406</c:v>
                </c:pt>
                <c:pt idx="8">
                  <c:v>10.878900658460298</c:v>
                </c:pt>
                <c:pt idx="9">
                  <c:v>12.882908674491841</c:v>
                </c:pt>
                <c:pt idx="10">
                  <c:v>13.24076724878328</c:v>
                </c:pt>
                <c:pt idx="11">
                  <c:v>13.956484397366161</c:v>
                </c:pt>
                <c:pt idx="12">
                  <c:v>14.958488405381933</c:v>
                </c:pt>
                <c:pt idx="13">
                  <c:v>15.531062124249019</c:v>
                </c:pt>
                <c:pt idx="14">
                  <c:v>16.389922702547693</c:v>
                </c:pt>
                <c:pt idx="15">
                  <c:v>16.89092470655623</c:v>
                </c:pt>
                <c:pt idx="16">
                  <c:v>17.320354995706218</c:v>
                </c:pt>
                <c:pt idx="17">
                  <c:v>20.755797308903521</c:v>
                </c:pt>
                <c:pt idx="18">
                  <c:v>28.986544517606642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333-415B-AB3F-23927FE17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067072"/>
        <c:axId val="126068608"/>
      </c:scatterChart>
      <c:valAx>
        <c:axId val="126067072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Root of time</a:t>
                </a:r>
              </a:p>
            </c:rich>
          </c:tx>
          <c:overlay val="0"/>
        </c:title>
        <c:numFmt formatCode="0" sourceLinked="0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6068608"/>
        <c:crosses val="autoZero"/>
        <c:crossBetween val="midCat"/>
        <c:majorUnit val="2"/>
      </c:valAx>
      <c:valAx>
        <c:axId val="126068608"/>
        <c:scaling>
          <c:orientation val="minMax"/>
          <c:max val="6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6067072"/>
        <c:crosses val="autoZero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5.693875454180327E-2"/>
          <c:y val="3.4635670541182356E-2"/>
          <c:w val="0.14353574130635804"/>
          <c:h val="0.31312404131301769"/>
        </c:manualLayout>
      </c:layout>
      <c:overlay val="1"/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1"/>
        <c:ser>
          <c:idx val="0"/>
          <c:order val="0"/>
          <c:tx>
            <c:strRef>
              <c:f>'28 days healing'!$K$83</c:f>
              <c:strCache>
                <c:ptCount val="1"/>
                <c:pt idx="0">
                  <c:v>H 1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  <a:ln cmpd="sng">
                <a:solidFill>
                  <a:srgbClr val="5B9BD5"/>
                </a:solidFill>
              </a:ln>
            </c:spPr>
          </c:marker>
          <c:trendline>
            <c:name>Linear (Prism 1)</c:name>
            <c:spPr>
              <a:ln w="19050">
                <a:solidFill>
                  <a:srgbClr val="5B9BD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0739054290718033"/>
                  <c:y val="-0.35084105206106775"/>
                </c:manualLayout>
              </c:layout>
              <c:numFmt formatCode="General" sourceLinked="0"/>
            </c:trendlineLbl>
          </c:trendline>
          <c:xVal>
            <c:numRef>
              <c:f>'28 days healing'!$C$84:$C$102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'28 days healing'!$K$84:$K$102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2.648153449757177</c:v>
                </c:pt>
                <c:pt idx="2">
                  <c:v>3.9364443172058401</c:v>
                </c:pt>
                <c:pt idx="3">
                  <c:v>5.6541654738044924</c:v>
                </c:pt>
                <c:pt idx="4">
                  <c:v>6.4414543372459203</c:v>
                </c:pt>
                <c:pt idx="5">
                  <c:v>7.4434583452616918</c:v>
                </c:pt>
                <c:pt idx="6">
                  <c:v>8.7317492127116569</c:v>
                </c:pt>
                <c:pt idx="7">
                  <c:v>9.0896077870030982</c:v>
                </c:pt>
                <c:pt idx="8">
                  <c:v>10.234755224734664</c:v>
                </c:pt>
                <c:pt idx="9">
                  <c:v>9.9484683653017729</c:v>
                </c:pt>
                <c:pt idx="10">
                  <c:v>11.022044088176091</c:v>
                </c:pt>
                <c:pt idx="11">
                  <c:v>12.23876324076751</c:v>
                </c:pt>
                <c:pt idx="12">
                  <c:v>13.383910678500378</c:v>
                </c:pt>
                <c:pt idx="13">
                  <c:v>14.099627827083257</c:v>
                </c:pt>
                <c:pt idx="14">
                  <c:v>14.028056112224709</c:v>
                </c:pt>
                <c:pt idx="15">
                  <c:v>15.030060120240481</c:v>
                </c:pt>
                <c:pt idx="16">
                  <c:v>16.89092470655623</c:v>
                </c:pt>
                <c:pt idx="17">
                  <c:v>19.825365015746296</c:v>
                </c:pt>
                <c:pt idx="18">
                  <c:v>28.700257658173751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F13-4A3D-9F55-32CC90410DA4}"/>
            </c:ext>
          </c:extLst>
        </c:ser>
        <c:ser>
          <c:idx val="1"/>
          <c:order val="1"/>
          <c:tx>
            <c:strRef>
              <c:f>'28 days healing'!$L$83</c:f>
              <c:strCache>
                <c:ptCount val="1"/>
                <c:pt idx="0">
                  <c:v>H 2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  <a:ln cmpd="sng">
                <a:solidFill>
                  <a:srgbClr val="ED7D31"/>
                </a:solidFill>
              </a:ln>
            </c:spPr>
          </c:marker>
          <c:trendline>
            <c:name>Linear (Prism 2)</c:name>
            <c:spPr>
              <a:ln w="19050">
                <a:solidFill>
                  <a:srgbClr val="ED7D3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1206071220081728"/>
                  <c:y val="-0.11955520641126356"/>
                </c:manualLayout>
              </c:layout>
              <c:numFmt formatCode="General" sourceLinked="0"/>
            </c:trendlineLbl>
          </c:trendline>
          <c:xVal>
            <c:numRef>
              <c:f>'28 days healing'!$C$84:$C$102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'28 days healing'!$L$84:$L$102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3.7933008874900453</c:v>
                </c:pt>
                <c:pt idx="2">
                  <c:v>5.2247351846558052</c:v>
                </c:pt>
                <c:pt idx="3">
                  <c:v>8.0160320641287779</c:v>
                </c:pt>
                <c:pt idx="4">
                  <c:v>9.2327512167201942</c:v>
                </c:pt>
                <c:pt idx="5">
                  <c:v>10.020040080160321</c:v>
                </c:pt>
                <c:pt idx="6">
                  <c:v>11.80933295161752</c:v>
                </c:pt>
                <c:pt idx="7">
                  <c:v>12.453478385343155</c:v>
                </c:pt>
                <c:pt idx="8">
                  <c:v>13.169195533926034</c:v>
                </c:pt>
                <c:pt idx="9">
                  <c:v>14.600629831091794</c:v>
                </c:pt>
                <c:pt idx="10">
                  <c:v>15.74577726882336</c:v>
                </c:pt>
                <c:pt idx="11">
                  <c:v>16.962496421414777</c:v>
                </c:pt>
                <c:pt idx="12">
                  <c:v>18.179215574006196</c:v>
                </c:pt>
                <c:pt idx="13">
                  <c:v>20.326367019754834</c:v>
                </c:pt>
                <c:pt idx="14">
                  <c:v>19.968508445463396</c:v>
                </c:pt>
                <c:pt idx="15">
                  <c:v>21.185227598053508</c:v>
                </c:pt>
                <c:pt idx="16">
                  <c:v>22.330375035786378</c:v>
                </c:pt>
                <c:pt idx="17">
                  <c:v>26.48153449756656</c:v>
                </c:pt>
                <c:pt idx="18">
                  <c:v>39.00658459776696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F13-4A3D-9F55-32CC90410DA4}"/>
            </c:ext>
          </c:extLst>
        </c:ser>
        <c:ser>
          <c:idx val="2"/>
          <c:order val="2"/>
          <c:tx>
            <c:strRef>
              <c:f>'28 days healing'!$M$83</c:f>
              <c:strCache>
                <c:ptCount val="1"/>
                <c:pt idx="0">
                  <c:v>H 3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A5A5A5"/>
              </a:solidFill>
              <a:ln cmpd="sng">
                <a:solidFill>
                  <a:srgbClr val="A5A5A5"/>
                </a:solidFill>
              </a:ln>
            </c:spPr>
          </c:marker>
          <c:trendline>
            <c:name>Linear (Prism 3)</c:name>
            <c:spPr>
              <a:ln w="19050">
                <a:solidFill>
                  <a:srgbClr val="A5A5A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0956235549365436"/>
                  <c:y val="-0.16974015139058893"/>
                </c:manualLayout>
              </c:layout>
              <c:numFmt formatCode="General" sourceLinked="0"/>
            </c:trendlineLbl>
          </c:trendline>
          <c:xVal>
            <c:numRef>
              <c:f>'28 days healing'!$C$84:$C$102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'28 days healing'!$M$84:$M$102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2.7912968794742739</c:v>
                </c:pt>
                <c:pt idx="2">
                  <c:v>4.1511594617814858</c:v>
                </c:pt>
                <c:pt idx="3">
                  <c:v>4.9384483252229137</c:v>
                </c:pt>
                <c:pt idx="4">
                  <c:v>5.7257371886630404</c:v>
                </c:pt>
                <c:pt idx="5">
                  <c:v>6.5845977669630171</c:v>
                </c:pt>
                <c:pt idx="6">
                  <c:v>8.0160320641287779</c:v>
                </c:pt>
                <c:pt idx="7">
                  <c:v>8.3738906384202174</c:v>
                </c:pt>
                <c:pt idx="8">
                  <c:v>10.020040080160321</c:v>
                </c:pt>
                <c:pt idx="9">
                  <c:v>10.37789865445176</c:v>
                </c:pt>
                <c:pt idx="10">
                  <c:v>11.952476381334618</c:v>
                </c:pt>
                <c:pt idx="11">
                  <c:v>12.381906670484605</c:v>
                </c:pt>
                <c:pt idx="12">
                  <c:v>13.527054108217474</c:v>
                </c:pt>
                <c:pt idx="13">
                  <c:v>14.314342971657601</c:v>
                </c:pt>
                <c:pt idx="14">
                  <c:v>15.030060120240481</c:v>
                </c:pt>
                <c:pt idx="15">
                  <c:v>15.602633839107567</c:v>
                </c:pt>
                <c:pt idx="16">
                  <c:v>16.318350987690447</c:v>
                </c:pt>
                <c:pt idx="17">
                  <c:v>20.397938734612083</c:v>
                </c:pt>
                <c:pt idx="18">
                  <c:v>30.632693959348046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F13-4A3D-9F55-32CC90410DA4}"/>
            </c:ext>
          </c:extLst>
        </c:ser>
        <c:ser>
          <c:idx val="3"/>
          <c:order val="3"/>
          <c:tx>
            <c:strRef>
              <c:f>'28 days healing'!$N$83</c:f>
              <c:strCache>
                <c:ptCount val="1"/>
                <c:pt idx="0">
                  <c:v>H 4</c:v>
                </c:pt>
              </c:strCache>
            </c:strRef>
          </c:tx>
          <c:spPr>
            <a:ln w="19050">
              <a:noFill/>
            </a:ln>
          </c:spPr>
          <c:marker>
            <c:symbol val="triangle"/>
            <c:size val="5"/>
          </c:marker>
          <c:trendline>
            <c:spPr>
              <a:ln>
                <a:solidFill>
                  <a:schemeClr val="accent2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0722727084683594"/>
                  <c:y val="-3.7263277125162142E-2"/>
                </c:manualLayout>
              </c:layout>
              <c:numFmt formatCode="General" sourceLinked="0"/>
            </c:trendlineLbl>
          </c:trendline>
          <c:xVal>
            <c:numRef>
              <c:f>'28 days healing'!$C$84:$C$102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'28 days healing'!$N$84:$N$102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2.7912968794729718</c:v>
                </c:pt>
                <c:pt idx="2">
                  <c:v>5.0815917549374072</c:v>
                </c:pt>
                <c:pt idx="3">
                  <c:v>5.940452333237384</c:v>
                </c:pt>
                <c:pt idx="4">
                  <c:v>7.0855997709702523</c:v>
                </c:pt>
                <c:pt idx="5">
                  <c:v>8.1591754938445717</c:v>
                </c:pt>
                <c:pt idx="6">
                  <c:v>9.2327512167188921</c:v>
                </c:pt>
                <c:pt idx="7">
                  <c:v>9.7337532207261273</c:v>
                </c:pt>
                <c:pt idx="8">
                  <c:v>10.7357572287432</c:v>
                </c:pt>
                <c:pt idx="9">
                  <c:v>11.379902662467533</c:v>
                </c:pt>
                <c:pt idx="10">
                  <c:v>12.453478385341853</c:v>
                </c:pt>
                <c:pt idx="11">
                  <c:v>13.312338963640528</c:v>
                </c:pt>
                <c:pt idx="12">
                  <c:v>14.815344975664836</c:v>
                </c:pt>
                <c:pt idx="13">
                  <c:v>15.316346979673373</c:v>
                </c:pt>
                <c:pt idx="14">
                  <c:v>16.246779272830597</c:v>
                </c:pt>
                <c:pt idx="15">
                  <c:v>16.962496421413476</c:v>
                </c:pt>
                <c:pt idx="16">
                  <c:v>17.53507014028056</c:v>
                </c:pt>
                <c:pt idx="17">
                  <c:v>21.686229602060745</c:v>
                </c:pt>
                <c:pt idx="18">
                  <c:v>34.425994846835486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F13-4A3D-9F55-32CC90410DA4}"/>
            </c:ext>
          </c:extLst>
        </c:ser>
        <c:ser>
          <c:idx val="4"/>
          <c:order val="4"/>
          <c:tx>
            <c:strRef>
              <c:f>'28 days healing'!$O$83</c:f>
              <c:strCache>
                <c:ptCount val="1"/>
                <c:pt idx="0">
                  <c:v>H 5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5"/>
          </c:marker>
          <c:trendline>
            <c:spPr>
              <a:ln>
                <a:solidFill>
                  <a:srgbClr val="0070C0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142325247872912"/>
                  <c:y val="-6.5756861598796665E-2"/>
                </c:manualLayout>
              </c:layout>
              <c:numFmt formatCode="General" sourceLinked="0"/>
            </c:trendlineLbl>
          </c:trendline>
          <c:xVal>
            <c:numRef>
              <c:f>'28 days healing'!$C$84:$C$102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'28 days healing'!$O$84:$O$102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1.9324363011742969</c:v>
                </c:pt>
                <c:pt idx="2">
                  <c:v>3.8648726023472917</c:v>
                </c:pt>
                <c:pt idx="3">
                  <c:v>4.3658746063558285</c:v>
                </c:pt>
                <c:pt idx="4">
                  <c:v>5.0815917549387084</c:v>
                </c:pt>
                <c:pt idx="5">
                  <c:v>6.0835957629544808</c:v>
                </c:pt>
                <c:pt idx="6">
                  <c:v>6.7993129115373607</c:v>
                </c:pt>
                <c:pt idx="7">
                  <c:v>7.1571714858288003</c:v>
                </c:pt>
                <c:pt idx="8">
                  <c:v>7.7297452046958854</c:v>
                </c:pt>
                <c:pt idx="9">
                  <c:v>8.660177497853109</c:v>
                </c:pt>
                <c:pt idx="10">
                  <c:v>9.2327512167188921</c:v>
                </c:pt>
                <c:pt idx="11">
                  <c:v>10.234755224735967</c:v>
                </c:pt>
                <c:pt idx="12">
                  <c:v>11.093615803034641</c:v>
                </c:pt>
                <c:pt idx="13">
                  <c:v>12.024048096193166</c:v>
                </c:pt>
                <c:pt idx="14">
                  <c:v>12.525050100200401</c:v>
                </c:pt>
                <c:pt idx="15">
                  <c:v>12.954480389350389</c:v>
                </c:pt>
                <c:pt idx="16">
                  <c:v>14.242771256799053</c:v>
                </c:pt>
                <c:pt idx="17">
                  <c:v>16.962496421414777</c:v>
                </c:pt>
                <c:pt idx="18">
                  <c:v>26.767821356999452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F13-4A3D-9F55-32CC90410DA4}"/>
            </c:ext>
          </c:extLst>
        </c:ser>
        <c:ser>
          <c:idx val="5"/>
          <c:order val="5"/>
          <c:tx>
            <c:strRef>
              <c:f>'28 days healing'!$P$83</c:f>
              <c:strCache>
                <c:ptCount val="1"/>
                <c:pt idx="0">
                  <c:v>H 6</c:v>
                </c:pt>
              </c:strCache>
            </c:strRef>
          </c:tx>
          <c:spPr>
            <a:ln w="19050">
              <a:noFill/>
            </a:ln>
          </c:spPr>
          <c:trendline>
            <c:spPr>
              <a:ln>
                <a:solidFill>
                  <a:schemeClr val="accent6">
                    <a:lumMod val="5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142325247872912"/>
                  <c:y val="0.13339252547027916"/>
                </c:manualLayout>
              </c:layout>
              <c:numFmt formatCode="General" sourceLinked="0"/>
            </c:trendlineLbl>
          </c:trendline>
          <c:xVal>
            <c:numRef>
              <c:f>'28 days healing'!$C$84:$C$102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'28 days healing'!$P$84:$P$102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2.5765817348986286</c:v>
                </c:pt>
                <c:pt idx="2">
                  <c:v>5.0815917549387084</c:v>
                </c:pt>
                <c:pt idx="3">
                  <c:v>5.4394503292301488</c:v>
                </c:pt>
                <c:pt idx="4">
                  <c:v>7.5150300601202407</c:v>
                </c:pt>
                <c:pt idx="5">
                  <c:v>7.944460349270229</c:v>
                </c:pt>
                <c:pt idx="6">
                  <c:v>2.2187231606071887</c:v>
                </c:pt>
                <c:pt idx="7">
                  <c:v>10.091611795018869</c:v>
                </c:pt>
                <c:pt idx="8">
                  <c:v>10.664185513884652</c:v>
                </c:pt>
                <c:pt idx="9">
                  <c:v>12.668193529916195</c:v>
                </c:pt>
                <c:pt idx="10">
                  <c:v>13.455482393357624</c:v>
                </c:pt>
                <c:pt idx="11">
                  <c:v>14.242771256799053</c:v>
                </c:pt>
                <c:pt idx="12">
                  <c:v>15.602633839106264</c:v>
                </c:pt>
                <c:pt idx="13">
                  <c:v>17.320354995704918</c:v>
                </c:pt>
                <c:pt idx="14">
                  <c:v>17.463498425422014</c:v>
                </c:pt>
                <c:pt idx="15">
                  <c:v>17.320354995704918</c:v>
                </c:pt>
                <c:pt idx="16">
                  <c:v>18.250787288863442</c:v>
                </c:pt>
                <c:pt idx="17">
                  <c:v>22.401946750643624</c:v>
                </c:pt>
                <c:pt idx="18">
                  <c:v>33.567134268536812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F13-4A3D-9F55-32CC90410D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36768"/>
        <c:axId val="127946752"/>
      </c:scatterChart>
      <c:valAx>
        <c:axId val="127936768"/>
        <c:scaling>
          <c:orientation val="minMax"/>
          <c:max val="40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Root of time</a:t>
                </a:r>
              </a:p>
            </c:rich>
          </c:tx>
          <c:overlay val="0"/>
        </c:title>
        <c:numFmt formatCode="0" sourceLinked="0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7946752"/>
        <c:crosses val="autoZero"/>
        <c:crossBetween val="midCat"/>
        <c:majorUnit val="2"/>
      </c:valAx>
      <c:valAx>
        <c:axId val="127946752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7936768"/>
        <c:crosses val="autoZero"/>
        <c:crossBetween val="midCat"/>
      </c:valAx>
    </c:plotArea>
    <c:legend>
      <c:legendPos val="r"/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6.0127694195843767E-2"/>
          <c:y val="3.7902211179519044E-2"/>
          <c:w val="8.056115577496771E-2"/>
          <c:h val="0.49418784368891244"/>
        </c:manualLayout>
      </c:layout>
      <c:overlay val="1"/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6866272498855792E-2"/>
          <c:y val="2.886002886002886E-2"/>
          <c:w val="0.90621795051419285"/>
          <c:h val="0.90130370067377941"/>
        </c:manualLayout>
      </c:layout>
      <c:scatterChart>
        <c:scatterStyle val="lineMarker"/>
        <c:varyColors val="1"/>
        <c:ser>
          <c:idx val="0"/>
          <c:order val="0"/>
          <c:tx>
            <c:strRef>
              <c:f>'3 months healing'!$K$57</c:f>
              <c:strCache>
                <c:ptCount val="1"/>
                <c:pt idx="0">
                  <c:v>REF 4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  <a:ln cmpd="sng">
                <a:solidFill>
                  <a:srgbClr val="5B9BD5"/>
                </a:solidFill>
              </a:ln>
            </c:spPr>
          </c:marker>
          <c:trendline>
            <c:name>Linear (Prism 1)</c:name>
            <c:spPr>
              <a:ln w="19050">
                <a:solidFill>
                  <a:srgbClr val="5B9BD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5459373628118549"/>
                  <c:y val="-0.5827919237368056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'3 months healing'!$A$58:$A$76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'3 months healing'!$K$58:$K$76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3.7217291726314969</c:v>
                </c:pt>
                <c:pt idx="2">
                  <c:v>3.1491554537644117</c:v>
                </c:pt>
                <c:pt idx="3">
                  <c:v>3.4354423131986054</c:v>
                </c:pt>
                <c:pt idx="4">
                  <c:v>3.7933008874900453</c:v>
                </c:pt>
                <c:pt idx="5">
                  <c:v>4.0795877469229369</c:v>
                </c:pt>
                <c:pt idx="6">
                  <c:v>4.2227311766387317</c:v>
                </c:pt>
                <c:pt idx="7">
                  <c:v>4.7237331806472689</c:v>
                </c:pt>
                <c:pt idx="8">
                  <c:v>5.0815917549387084</c:v>
                </c:pt>
                <c:pt idx="9">
                  <c:v>5.7257371886630404</c:v>
                </c:pt>
                <c:pt idx="10">
                  <c:v>6.0120240480959319</c:v>
                </c:pt>
                <c:pt idx="11">
                  <c:v>6.3698826223873724</c:v>
                </c:pt>
                <c:pt idx="12">
                  <c:v>6.7993129115373607</c:v>
                </c:pt>
                <c:pt idx="13">
                  <c:v>7.4434583452616918</c:v>
                </c:pt>
                <c:pt idx="14">
                  <c:v>7.944460349270229</c:v>
                </c:pt>
                <c:pt idx="15">
                  <c:v>8.3738906384202174</c:v>
                </c:pt>
                <c:pt idx="16">
                  <c:v>8.8033209275702049</c:v>
                </c:pt>
                <c:pt idx="17">
                  <c:v>10.020040080160321</c:v>
                </c:pt>
                <c:pt idx="18">
                  <c:v>15.602633839107567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F24-44E8-AB38-1420B5BD5F78}"/>
            </c:ext>
          </c:extLst>
        </c:ser>
        <c:ser>
          <c:idx val="1"/>
          <c:order val="1"/>
          <c:tx>
            <c:strRef>
              <c:f>'3 months healing'!$L$57</c:f>
              <c:strCache>
                <c:ptCount val="1"/>
                <c:pt idx="0">
                  <c:v>REF 5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  <a:ln cmpd="sng">
                <a:solidFill>
                  <a:srgbClr val="ED7D31"/>
                </a:solidFill>
              </a:ln>
            </c:spPr>
          </c:marker>
          <c:trendline>
            <c:name>Linear (Prism 2)</c:name>
            <c:spPr>
              <a:ln w="19050">
                <a:solidFill>
                  <a:srgbClr val="ED7D3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6427345158367661"/>
                  <c:y val="-0.3301153264932792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'3 months healing'!$A$58:$A$76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'3 months healing'!$L$58:$L$76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5.7257371886630404</c:v>
                </c:pt>
                <c:pt idx="2">
                  <c:v>5.8688806183788351</c:v>
                </c:pt>
                <c:pt idx="3">
                  <c:v>6.1551674778117267</c:v>
                </c:pt>
                <c:pt idx="4">
                  <c:v>6.9424563412531555</c:v>
                </c:pt>
                <c:pt idx="5">
                  <c:v>7.5866017749774866</c:v>
                </c:pt>
                <c:pt idx="6">
                  <c:v>9.1611795018603441</c:v>
                </c:pt>
                <c:pt idx="7">
                  <c:v>9.4474663612932357</c:v>
                </c:pt>
                <c:pt idx="8">
                  <c:v>10.163183509876115</c:v>
                </c:pt>
                <c:pt idx="9">
                  <c:v>11.093615803034641</c:v>
                </c:pt>
                <c:pt idx="10">
                  <c:v>12.453478385341853</c:v>
                </c:pt>
                <c:pt idx="11">
                  <c:v>13.383910678499076</c:v>
                </c:pt>
                <c:pt idx="12">
                  <c:v>13.813340967649063</c:v>
                </c:pt>
                <c:pt idx="13">
                  <c:v>14.815344975664836</c:v>
                </c:pt>
                <c:pt idx="14">
                  <c:v>15.674205553964812</c:v>
                </c:pt>
                <c:pt idx="15">
                  <c:v>16.032064128256252</c:v>
                </c:pt>
                <c:pt idx="16">
                  <c:v>16.962496421413476</c:v>
                </c:pt>
                <c:pt idx="17">
                  <c:v>19.395934726595009</c:v>
                </c:pt>
                <c:pt idx="18">
                  <c:v>29.487546521613876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F24-44E8-AB38-1420B5BD5F78}"/>
            </c:ext>
          </c:extLst>
        </c:ser>
        <c:ser>
          <c:idx val="2"/>
          <c:order val="2"/>
          <c:tx>
            <c:strRef>
              <c:f>'3 months healing'!$M$57</c:f>
              <c:strCache>
                <c:ptCount val="1"/>
                <c:pt idx="0">
                  <c:v>REF 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A5A5A5"/>
              </a:solidFill>
              <a:ln cmpd="sng">
                <a:solidFill>
                  <a:srgbClr val="A5A5A5"/>
                </a:solidFill>
              </a:ln>
            </c:spPr>
          </c:marker>
          <c:trendline>
            <c:name>Linear (Prism 3)</c:name>
            <c:spPr>
              <a:ln w="19050">
                <a:solidFill>
                  <a:srgbClr val="A5A5A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4510381931795889"/>
                  <c:y val="-0.2983263455704400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'3 months healing'!$A$58:$A$76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'3 months healing'!$M$58:$M$76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4.3658746063558285</c:v>
                </c:pt>
                <c:pt idx="2">
                  <c:v>4.5090180360716232</c:v>
                </c:pt>
                <c:pt idx="3">
                  <c:v>4.65216146578872</c:v>
                </c:pt>
                <c:pt idx="4">
                  <c:v>5.0815917549387084</c:v>
                </c:pt>
                <c:pt idx="5">
                  <c:v>5.2247351846545032</c:v>
                </c:pt>
                <c:pt idx="6">
                  <c:v>5.5825937589459436</c:v>
                </c:pt>
                <c:pt idx="7">
                  <c:v>6.2267391926715776</c:v>
                </c:pt>
                <c:pt idx="8">
                  <c:v>6.7277411966788119</c:v>
                </c:pt>
                <c:pt idx="9">
                  <c:v>7.4434583452616918</c:v>
                </c:pt>
                <c:pt idx="10">
                  <c:v>8.0876037789860238</c:v>
                </c:pt>
                <c:pt idx="11">
                  <c:v>8.660177497853109</c:v>
                </c:pt>
                <c:pt idx="12">
                  <c:v>8.9464643572860005</c:v>
                </c:pt>
                <c:pt idx="13">
                  <c:v>9.3043229315774401</c:v>
                </c:pt>
                <c:pt idx="14">
                  <c:v>10.37789865445176</c:v>
                </c:pt>
                <c:pt idx="15">
                  <c:v>10.521042084168858</c:v>
                </c:pt>
                <c:pt idx="16">
                  <c:v>11.737761236758972</c:v>
                </c:pt>
                <c:pt idx="17">
                  <c:v>12.596621815058949</c:v>
                </c:pt>
                <c:pt idx="18">
                  <c:v>18.250787288863442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F24-44E8-AB38-1420B5BD5F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067072"/>
        <c:axId val="126068608"/>
      </c:scatterChart>
      <c:valAx>
        <c:axId val="126067072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6068608"/>
        <c:crosses val="autoZero"/>
        <c:crossBetween val="midCat"/>
        <c:majorUnit val="1"/>
      </c:valAx>
      <c:valAx>
        <c:axId val="126068608"/>
        <c:scaling>
          <c:orientation val="minMax"/>
          <c:max val="6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6067072"/>
        <c:crosses val="autoZero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5.693875454180327E-2"/>
          <c:y val="3.4635670541182356E-2"/>
          <c:w val="0.14353574130635804"/>
          <c:h val="0.31312404131301769"/>
        </c:manualLayout>
      </c:layout>
      <c:overlay val="1"/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1"/>
        <c:ser>
          <c:idx val="0"/>
          <c:order val="0"/>
          <c:tx>
            <c:strRef>
              <c:f>'3 months healing'!$K$83</c:f>
              <c:strCache>
                <c:ptCount val="1"/>
                <c:pt idx="0">
                  <c:v>H 1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  <a:ln cmpd="sng">
                <a:solidFill>
                  <a:srgbClr val="5B9BD5"/>
                </a:solidFill>
              </a:ln>
            </c:spPr>
          </c:marker>
          <c:trendline>
            <c:name>Linear (Prism 1)</c:name>
            <c:spPr>
              <a:ln w="19050">
                <a:solidFill>
                  <a:srgbClr val="5B9BD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0598029887244833"/>
                  <c:y val="-0.52770058035088996"/>
                </c:manualLayout>
              </c:layout>
              <c:numFmt formatCode="General" sourceLinked="0"/>
            </c:trendlineLbl>
          </c:trendline>
          <c:xVal>
            <c:numRef>
              <c:f>'3 months healing'!$A$84:$A$102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'3 months healing'!$K$84:$K$102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2.7912968794742739</c:v>
                </c:pt>
                <c:pt idx="2">
                  <c:v>3.5785857429144001</c:v>
                </c:pt>
                <c:pt idx="3">
                  <c:v>5.0815917549387084</c:v>
                </c:pt>
                <c:pt idx="4">
                  <c:v>5.7973089035215883</c:v>
                </c:pt>
                <c:pt idx="5">
                  <c:v>7.0140280561130055</c:v>
                </c:pt>
                <c:pt idx="6">
                  <c:v>8.588605782994561</c:v>
                </c:pt>
                <c:pt idx="7">
                  <c:v>9.7337532207274293</c:v>
                </c:pt>
                <c:pt idx="8">
                  <c:v>11.451474377326081</c:v>
                </c:pt>
                <c:pt idx="9">
                  <c:v>12.668193529917497</c:v>
                </c:pt>
                <c:pt idx="10">
                  <c:v>14.314342971657601</c:v>
                </c:pt>
                <c:pt idx="11">
                  <c:v>15.459490409390469</c:v>
                </c:pt>
                <c:pt idx="12">
                  <c:v>23.475522473519245</c:v>
                </c:pt>
                <c:pt idx="13">
                  <c:v>17.320354995706218</c:v>
                </c:pt>
                <c:pt idx="14">
                  <c:v>18.179215574006196</c:v>
                </c:pt>
                <c:pt idx="15">
                  <c:v>18.823361007730526</c:v>
                </c:pt>
                <c:pt idx="16">
                  <c:v>19.896936730604846</c:v>
                </c:pt>
                <c:pt idx="17">
                  <c:v>22.974520469510711</c:v>
                </c:pt>
                <c:pt idx="18">
                  <c:v>25.694245634126435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17F-422C-9F5E-5275FAC7A407}"/>
            </c:ext>
          </c:extLst>
        </c:ser>
        <c:ser>
          <c:idx val="1"/>
          <c:order val="1"/>
          <c:tx>
            <c:strRef>
              <c:f>'3 months healing'!$L$83</c:f>
              <c:strCache>
                <c:ptCount val="1"/>
                <c:pt idx="0">
                  <c:v>H 2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  <a:ln cmpd="sng">
                <a:solidFill>
                  <a:srgbClr val="ED7D31"/>
                </a:solidFill>
              </a:ln>
            </c:spPr>
          </c:marker>
          <c:trendline>
            <c:name>Linear (Prism 2)</c:name>
            <c:spPr>
              <a:ln w="19050">
                <a:solidFill>
                  <a:srgbClr val="ED7D3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9196979099153759"/>
                  <c:y val="-0.33755326987838818"/>
                </c:manualLayout>
              </c:layout>
              <c:numFmt formatCode="General" sourceLinked="0"/>
            </c:trendlineLbl>
          </c:trendline>
          <c:xVal>
            <c:numRef>
              <c:f>'3 months healing'!$A$84:$A$102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'3 months healing'!$L$84:$L$102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2.9344403091900686</c:v>
                </c:pt>
                <c:pt idx="2">
                  <c:v>5.5110220440886968</c:v>
                </c:pt>
                <c:pt idx="3">
                  <c:v>6.2983109075301256</c:v>
                </c:pt>
                <c:pt idx="4">
                  <c:v>8.2307472087031197</c:v>
                </c:pt>
                <c:pt idx="5">
                  <c:v>9.0896077870030982</c:v>
                </c:pt>
                <c:pt idx="6">
                  <c:v>10.521042084168858</c:v>
                </c:pt>
                <c:pt idx="7">
                  <c:v>11.523046092184629</c:v>
                </c:pt>
                <c:pt idx="8">
                  <c:v>12.596621815058949</c:v>
                </c:pt>
                <c:pt idx="9">
                  <c:v>13.670197537933269</c:v>
                </c:pt>
                <c:pt idx="10">
                  <c:v>15.244775264816127</c:v>
                </c:pt>
                <c:pt idx="11">
                  <c:v>17.034068136273326</c:v>
                </c:pt>
                <c:pt idx="12">
                  <c:v>17.964500429430551</c:v>
                </c:pt>
                <c:pt idx="13">
                  <c:v>19.467506441454859</c:v>
                </c:pt>
                <c:pt idx="14">
                  <c:v>20.326367019753533</c:v>
                </c:pt>
                <c:pt idx="15">
                  <c:v>21.829373031777841</c:v>
                </c:pt>
                <c:pt idx="16">
                  <c:v>24.405954766676469</c:v>
                </c:pt>
                <c:pt idx="17">
                  <c:v>27.769825365016526</c:v>
                </c:pt>
                <c:pt idx="18">
                  <c:v>36.358431148011086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17F-422C-9F5E-5275FAC7A407}"/>
            </c:ext>
          </c:extLst>
        </c:ser>
        <c:ser>
          <c:idx val="2"/>
          <c:order val="2"/>
          <c:tx>
            <c:strRef>
              <c:f>'3 months healing'!$M$83</c:f>
              <c:strCache>
                <c:ptCount val="1"/>
                <c:pt idx="0">
                  <c:v>H 3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A5A5A5"/>
              </a:solidFill>
              <a:ln cmpd="sng">
                <a:solidFill>
                  <a:srgbClr val="A5A5A5"/>
                </a:solidFill>
              </a:ln>
            </c:spPr>
          </c:marker>
          <c:trendline>
            <c:name>Linear (Prism 3)</c:name>
            <c:spPr>
              <a:ln w="19050">
                <a:solidFill>
                  <a:srgbClr val="A5A5A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0131012957881138"/>
                  <c:y val="-0.35878984964466448"/>
                </c:manualLayout>
              </c:layout>
              <c:numFmt formatCode="General" sourceLinked="0"/>
            </c:trendlineLbl>
          </c:trendline>
          <c:xVal>
            <c:numRef>
              <c:f>'3 months healing'!$A$84:$A$102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'3 months healing'!$M$84:$M$102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2.3618665903229834</c:v>
                </c:pt>
                <c:pt idx="2">
                  <c:v>2.9344403091887665</c:v>
                </c:pt>
                <c:pt idx="3">
                  <c:v>3.4354423131973033</c:v>
                </c:pt>
                <c:pt idx="4">
                  <c:v>4.7953048955045148</c:v>
                </c:pt>
                <c:pt idx="5">
                  <c:v>5.6541654738044924</c:v>
                </c:pt>
                <c:pt idx="6">
                  <c:v>7.6581734898360354</c:v>
                </c:pt>
                <c:pt idx="7">
                  <c:v>8.9464643572860005</c:v>
                </c:pt>
                <c:pt idx="8">
                  <c:v>9.9484683653017729</c:v>
                </c:pt>
                <c:pt idx="9">
                  <c:v>10.37789865445176</c:v>
                </c:pt>
                <c:pt idx="10">
                  <c:v>11.594617807041876</c:v>
                </c:pt>
                <c:pt idx="11">
                  <c:v>12.739765244774745</c:v>
                </c:pt>
                <c:pt idx="12">
                  <c:v>14.242771256799053</c:v>
                </c:pt>
                <c:pt idx="13">
                  <c:v>14.600629831090492</c:v>
                </c:pt>
                <c:pt idx="14">
                  <c:v>16.604637847122035</c:v>
                </c:pt>
                <c:pt idx="15">
                  <c:v>17.892928714572001</c:v>
                </c:pt>
                <c:pt idx="16">
                  <c:v>18.107643859146343</c:v>
                </c:pt>
                <c:pt idx="17">
                  <c:v>21.614657887202195</c:v>
                </c:pt>
                <c:pt idx="18">
                  <c:v>28.270827369023763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17F-422C-9F5E-5275FAC7A407}"/>
            </c:ext>
          </c:extLst>
        </c:ser>
        <c:ser>
          <c:idx val="3"/>
          <c:order val="3"/>
          <c:tx>
            <c:strRef>
              <c:f>'3 months healing'!$N$83</c:f>
              <c:strCache>
                <c:ptCount val="1"/>
                <c:pt idx="0">
                  <c:v>H 4</c:v>
                </c:pt>
              </c:strCache>
            </c:strRef>
          </c:tx>
          <c:spPr>
            <a:ln w="19050">
              <a:noFill/>
            </a:ln>
          </c:spPr>
          <c:marker>
            <c:symbol val="triangle"/>
            <c:size val="5"/>
          </c:marker>
          <c:trendline>
            <c:spPr>
              <a:ln>
                <a:solidFill>
                  <a:schemeClr val="accent2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1765572210654054"/>
                  <c:y val="-0.26004445499996953"/>
                </c:manualLayout>
              </c:layout>
              <c:numFmt formatCode="General" sourceLinked="0"/>
            </c:trendlineLbl>
          </c:trendline>
          <c:xVal>
            <c:numRef>
              <c:f>'3 months healing'!$A$84:$A$102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'3 months healing'!$N$84:$N$102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2.0040080160315434</c:v>
                </c:pt>
                <c:pt idx="2">
                  <c:v>2.290294875464435</c:v>
                </c:pt>
                <c:pt idx="3">
                  <c:v>3.3638705983387549</c:v>
                </c:pt>
                <c:pt idx="4">
                  <c:v>4.2943028914972805</c:v>
                </c:pt>
                <c:pt idx="5">
                  <c:v>5.7973089035215883</c:v>
                </c:pt>
                <c:pt idx="6">
                  <c:v>7.4434583452616918</c:v>
                </c:pt>
                <c:pt idx="7">
                  <c:v>8.517034068136013</c:v>
                </c:pt>
                <c:pt idx="8">
                  <c:v>10.878900658458996</c:v>
                </c:pt>
                <c:pt idx="9">
                  <c:v>11.88090466647607</c:v>
                </c:pt>
                <c:pt idx="10">
                  <c:v>13.169195533924732</c:v>
                </c:pt>
                <c:pt idx="11">
                  <c:v>14.815344975664836</c:v>
                </c:pt>
                <c:pt idx="12">
                  <c:v>15.602633839106264</c:v>
                </c:pt>
                <c:pt idx="13">
                  <c:v>16.533066132264789</c:v>
                </c:pt>
                <c:pt idx="14">
                  <c:v>17.678213569996355</c:v>
                </c:pt>
                <c:pt idx="15">
                  <c:v>18.823361007729225</c:v>
                </c:pt>
                <c:pt idx="16">
                  <c:v>19.896936730603546</c:v>
                </c:pt>
                <c:pt idx="17">
                  <c:v>22.330375035785078</c:v>
                </c:pt>
                <c:pt idx="18">
                  <c:v>31.276839393071079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17F-422C-9F5E-5275FAC7A407}"/>
            </c:ext>
          </c:extLst>
        </c:ser>
        <c:ser>
          <c:idx val="4"/>
          <c:order val="4"/>
          <c:tx>
            <c:strRef>
              <c:f>'3 months healing'!$O$83</c:f>
              <c:strCache>
                <c:ptCount val="1"/>
                <c:pt idx="0">
                  <c:v>H 5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5"/>
          </c:marker>
          <c:trendline>
            <c:spPr>
              <a:ln>
                <a:solidFill>
                  <a:srgbClr val="0070C0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1996727204195803"/>
                  <c:y val="-0.17171955593717839"/>
                </c:manualLayout>
              </c:layout>
              <c:numFmt formatCode="General" sourceLinked="0"/>
            </c:trendlineLbl>
          </c:trendline>
          <c:xVal>
            <c:numRef>
              <c:f>'3 months healing'!$A$84:$A$102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'3 months healing'!$O$84:$O$102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1.7892928714572001</c:v>
                </c:pt>
                <c:pt idx="2">
                  <c:v>2.9344403091887665</c:v>
                </c:pt>
                <c:pt idx="3">
                  <c:v>3.3638705983387549</c:v>
                </c:pt>
                <c:pt idx="4">
                  <c:v>4.8668766103630636</c:v>
                </c:pt>
                <c:pt idx="5">
                  <c:v>6.0120240480959319</c:v>
                </c:pt>
                <c:pt idx="6">
                  <c:v>7.8728886344116802</c:v>
                </c:pt>
                <c:pt idx="7">
                  <c:v>8.9464643572860005</c:v>
                </c:pt>
                <c:pt idx="8">
                  <c:v>10.37789865445176</c:v>
                </c:pt>
                <c:pt idx="9">
                  <c:v>11.594617807041876</c:v>
                </c:pt>
                <c:pt idx="10">
                  <c:v>12.596621815057647</c:v>
                </c:pt>
                <c:pt idx="11">
                  <c:v>13.455482393357624</c:v>
                </c:pt>
                <c:pt idx="12">
                  <c:v>14.314342971657601</c:v>
                </c:pt>
                <c:pt idx="13">
                  <c:v>15.387918694531921</c:v>
                </c:pt>
                <c:pt idx="14">
                  <c:v>17.248783280846368</c:v>
                </c:pt>
                <c:pt idx="15">
                  <c:v>18.751789292870676</c:v>
                </c:pt>
                <c:pt idx="16">
                  <c:v>19.6822215860292</c:v>
                </c:pt>
                <c:pt idx="17">
                  <c:v>23.976524477526482</c:v>
                </c:pt>
                <c:pt idx="18">
                  <c:v>34.783853421126928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17F-422C-9F5E-5275FAC7A407}"/>
            </c:ext>
          </c:extLst>
        </c:ser>
        <c:ser>
          <c:idx val="5"/>
          <c:order val="5"/>
          <c:tx>
            <c:strRef>
              <c:f>'3 months healing'!$P$83</c:f>
              <c:strCache>
                <c:ptCount val="1"/>
                <c:pt idx="0">
                  <c:v>H 6</c:v>
                </c:pt>
              </c:strCache>
            </c:strRef>
          </c:tx>
          <c:spPr>
            <a:ln w="19050">
              <a:noFill/>
            </a:ln>
          </c:spPr>
          <c:trendline>
            <c:spPr>
              <a:ln>
                <a:solidFill>
                  <a:schemeClr val="accent6">
                    <a:lumMod val="5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3649967134143262"/>
                  <c:y val="-6.8518674144850217E-2"/>
                </c:manualLayout>
              </c:layout>
              <c:numFmt formatCode="General" sourceLinked="0"/>
            </c:trendlineLbl>
          </c:trendline>
          <c:xVal>
            <c:numRef>
              <c:f>'3 months healing'!$A$84:$A$102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'3 months healing'!$P$84:$P$102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2.5050100200400802</c:v>
                </c:pt>
                <c:pt idx="2">
                  <c:v>3.7217291726314969</c:v>
                </c:pt>
                <c:pt idx="3">
                  <c:v>4.65216146578872</c:v>
                </c:pt>
                <c:pt idx="4">
                  <c:v>5.5825937589459436</c:v>
                </c:pt>
                <c:pt idx="5">
                  <c:v>6.5130260521044692</c:v>
                </c:pt>
                <c:pt idx="6">
                  <c:v>7.6581734898373375</c:v>
                </c:pt>
                <c:pt idx="7">
                  <c:v>8.8748926424274526</c:v>
                </c:pt>
                <c:pt idx="8">
                  <c:v>10.020040080160321</c:v>
                </c:pt>
                <c:pt idx="9">
                  <c:v>11.236759232751737</c:v>
                </c:pt>
                <c:pt idx="10">
                  <c:v>11.88090466647607</c:v>
                </c:pt>
                <c:pt idx="11">
                  <c:v>13.097623819066184</c:v>
                </c:pt>
                <c:pt idx="12">
                  <c:v>14.242771256799053</c:v>
                </c:pt>
                <c:pt idx="13">
                  <c:v>15.387918694531921</c:v>
                </c:pt>
                <c:pt idx="14">
                  <c:v>16.604637847123339</c:v>
                </c:pt>
                <c:pt idx="15">
                  <c:v>18.107643859146343</c:v>
                </c:pt>
                <c:pt idx="16">
                  <c:v>19.896936730603546</c:v>
                </c:pt>
                <c:pt idx="17">
                  <c:v>22.330375035786378</c:v>
                </c:pt>
                <c:pt idx="18">
                  <c:v>30.704265674205292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17F-422C-9F5E-5275FAC7A4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36768"/>
        <c:axId val="127946752"/>
      </c:scatterChart>
      <c:valAx>
        <c:axId val="127936768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7946752"/>
        <c:crosses val="autoZero"/>
        <c:crossBetween val="midCat"/>
        <c:majorUnit val="1"/>
      </c:valAx>
      <c:valAx>
        <c:axId val="127946752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7936768"/>
        <c:crosses val="autoZero"/>
        <c:crossBetween val="midCat"/>
      </c:valAx>
    </c:plotArea>
    <c:legend>
      <c:legendPos val="r"/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6.0127694195843767E-2"/>
          <c:y val="3.7902211179519044E-2"/>
          <c:w val="8.7566409715423052E-2"/>
          <c:h val="0.49418784368891244"/>
        </c:manualLayout>
      </c:layout>
      <c:overlay val="1"/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1"/>
        <c:ser>
          <c:idx val="0"/>
          <c:order val="0"/>
          <c:tx>
            <c:strRef>
              <c:f>'3 months healing'!$K$31</c:f>
              <c:strCache>
                <c:ptCount val="1"/>
                <c:pt idx="0">
                  <c:v>REF 1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  <a:ln cmpd="sng">
                <a:solidFill>
                  <a:srgbClr val="5B9BD5"/>
                </a:solidFill>
              </a:ln>
            </c:spPr>
          </c:marker>
          <c:trendline>
            <c:name>Linear (Prism 1)</c:name>
            <c:spPr>
              <a:ln w="19050">
                <a:solidFill>
                  <a:srgbClr val="5B9BD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4510381931795889"/>
                  <c:y val="-0.5696117767887709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'3 months healing'!$A$32:$A$50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'3 months healing'!$K$32:$K$50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2.2902948754657371</c:v>
                </c:pt>
                <c:pt idx="2">
                  <c:v>3.1491554537657138</c:v>
                </c:pt>
                <c:pt idx="3">
                  <c:v>3.5785857429144001</c:v>
                </c:pt>
                <c:pt idx="4">
                  <c:v>3.6501574577729485</c:v>
                </c:pt>
                <c:pt idx="5">
                  <c:v>4.2227311766400337</c:v>
                </c:pt>
                <c:pt idx="6">
                  <c:v>4.5805897509314741</c:v>
                </c:pt>
                <c:pt idx="7">
                  <c:v>4.7953048955058168</c:v>
                </c:pt>
                <c:pt idx="8">
                  <c:v>5.0815917549387084</c:v>
                </c:pt>
                <c:pt idx="9">
                  <c:v>5.7973089035215883</c:v>
                </c:pt>
                <c:pt idx="10">
                  <c:v>6.4414543372459203</c:v>
                </c:pt>
                <c:pt idx="11">
                  <c:v>6.5130260521044692</c:v>
                </c:pt>
                <c:pt idx="12">
                  <c:v>6.9424563412544575</c:v>
                </c:pt>
                <c:pt idx="13">
                  <c:v>7.7297452046958854</c:v>
                </c:pt>
                <c:pt idx="14">
                  <c:v>7.944460349270229</c:v>
                </c:pt>
                <c:pt idx="15">
                  <c:v>8.3738906384202174</c:v>
                </c:pt>
                <c:pt idx="16">
                  <c:v>9.0896077870030982</c:v>
                </c:pt>
                <c:pt idx="17">
                  <c:v>10.592613799027406</c:v>
                </c:pt>
                <c:pt idx="18">
                  <c:v>17.391926710564768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F4B-4953-9E27-921EDC6F0F3A}"/>
            </c:ext>
          </c:extLst>
        </c:ser>
        <c:ser>
          <c:idx val="1"/>
          <c:order val="1"/>
          <c:tx>
            <c:strRef>
              <c:f>'3 months healing'!$L$31</c:f>
              <c:strCache>
                <c:ptCount val="1"/>
                <c:pt idx="0">
                  <c:v>REF 2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  <a:ln cmpd="sng">
                <a:solidFill>
                  <a:srgbClr val="ED7D31"/>
                </a:solidFill>
              </a:ln>
            </c:spPr>
          </c:marker>
          <c:trendline>
            <c:name>Linear (Prism 2)</c:name>
            <c:spPr>
              <a:ln w="19050">
                <a:solidFill>
                  <a:srgbClr val="ED7D3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3324142311392572"/>
                  <c:y val="-0.5335184297614972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'3 months healing'!$A$32:$A$50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'3 months healing'!$L$32:$L$50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2.5050100200400802</c:v>
                </c:pt>
                <c:pt idx="2">
                  <c:v>2.5765817348973266</c:v>
                </c:pt>
                <c:pt idx="3">
                  <c:v>2.8628685943315202</c:v>
                </c:pt>
                <c:pt idx="4">
                  <c:v>2.8628685943315202</c:v>
                </c:pt>
                <c:pt idx="5">
                  <c:v>3.7217291726301953</c:v>
                </c:pt>
                <c:pt idx="6">
                  <c:v>4.9384483252216116</c:v>
                </c:pt>
                <c:pt idx="7">
                  <c:v>5.0815917549374072</c:v>
                </c:pt>
                <c:pt idx="8">
                  <c:v>5.7973089035202872</c:v>
                </c:pt>
                <c:pt idx="9">
                  <c:v>6.0120240480959319</c:v>
                </c:pt>
                <c:pt idx="10">
                  <c:v>6.2983109075288235</c:v>
                </c:pt>
                <c:pt idx="11">
                  <c:v>6.4414543372459203</c:v>
                </c:pt>
                <c:pt idx="12">
                  <c:v>7.300314915544595</c:v>
                </c:pt>
                <c:pt idx="13">
                  <c:v>7.8013169195531322</c:v>
                </c:pt>
                <c:pt idx="14">
                  <c:v>8.4454623532774633</c:v>
                </c:pt>
                <c:pt idx="15">
                  <c:v>8.517034068136013</c:v>
                </c:pt>
                <c:pt idx="16">
                  <c:v>9.5190380761517837</c:v>
                </c:pt>
                <c:pt idx="17">
                  <c:v>9.8768966504432232</c:v>
                </c:pt>
                <c:pt idx="18">
                  <c:v>15.888920698539156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F4B-4953-9E27-921EDC6F0F3A}"/>
            </c:ext>
          </c:extLst>
        </c:ser>
        <c:ser>
          <c:idx val="2"/>
          <c:order val="2"/>
          <c:tx>
            <c:strRef>
              <c:f>'3 months healing'!$M$31</c:f>
              <c:strCache>
                <c:ptCount val="1"/>
                <c:pt idx="0">
                  <c:v>REF 3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A5A5A5"/>
              </a:solidFill>
              <a:ln cmpd="sng">
                <a:solidFill>
                  <a:srgbClr val="A5A5A5"/>
                </a:solidFill>
              </a:ln>
            </c:spPr>
          </c:marker>
          <c:trendline>
            <c:name>Linear (Prism 3)</c:name>
            <c:spPr>
              <a:ln w="19050">
                <a:solidFill>
                  <a:srgbClr val="A5A5A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3086894387311908"/>
                  <c:y val="-0.3769038000684696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'3 months healing'!$A$32:$A$50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'3 months healing'!$M$32:$M$50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2.648153449755875</c:v>
                </c:pt>
                <c:pt idx="2">
                  <c:v>2.7912968794729718</c:v>
                </c:pt>
                <c:pt idx="3">
                  <c:v>3.1491554537644117</c:v>
                </c:pt>
                <c:pt idx="4">
                  <c:v>3.3638705983387549</c:v>
                </c:pt>
                <c:pt idx="5">
                  <c:v>3.9364443172058401</c:v>
                </c:pt>
                <c:pt idx="6">
                  <c:v>4.2227311766387317</c:v>
                </c:pt>
                <c:pt idx="7">
                  <c:v>5.940452333237384</c:v>
                </c:pt>
                <c:pt idx="8">
                  <c:v>6.6561694818202639</c:v>
                </c:pt>
                <c:pt idx="9">
                  <c:v>7.6581734898360354</c:v>
                </c:pt>
                <c:pt idx="10">
                  <c:v>8.4454623532774633</c:v>
                </c:pt>
                <c:pt idx="11">
                  <c:v>8.8033209275689046</c:v>
                </c:pt>
                <c:pt idx="12">
                  <c:v>9.4474663612932357</c:v>
                </c:pt>
                <c:pt idx="13">
                  <c:v>9.7337532207261273</c:v>
                </c:pt>
                <c:pt idx="14">
                  <c:v>10.37789865445176</c:v>
                </c:pt>
                <c:pt idx="15">
                  <c:v>10.878900658458996</c:v>
                </c:pt>
                <c:pt idx="16">
                  <c:v>11.523046092183327</c:v>
                </c:pt>
                <c:pt idx="17">
                  <c:v>13.383910678499076</c:v>
                </c:pt>
                <c:pt idx="18">
                  <c:v>19.825365015744996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F4B-4953-9E27-921EDC6F0F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12896"/>
        <c:axId val="132587520"/>
      </c:scatterChart>
      <c:valAx>
        <c:axId val="128112896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32587520"/>
        <c:crosses val="autoZero"/>
        <c:crossBetween val="midCat"/>
        <c:majorUnit val="1"/>
      </c:valAx>
      <c:valAx>
        <c:axId val="132587520"/>
        <c:scaling>
          <c:orientation val="minMax"/>
          <c:max val="6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8112896"/>
        <c:crosses val="autoZero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8.0675315941379208E-2"/>
          <c:y val="3.249206892616685E-2"/>
          <c:w val="0.16487628548210834"/>
          <c:h val="0.25385621362547073"/>
        </c:manualLayout>
      </c:layout>
      <c:overlay val="1"/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1"/>
        <c:ser>
          <c:idx val="0"/>
          <c:order val="0"/>
          <c:tx>
            <c:strRef>
              <c:f>'3 months healing'!$K$31</c:f>
              <c:strCache>
                <c:ptCount val="1"/>
                <c:pt idx="0">
                  <c:v>REF 1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  <a:ln cmpd="sng">
                <a:solidFill>
                  <a:srgbClr val="5B9BD5"/>
                </a:solidFill>
              </a:ln>
            </c:spPr>
          </c:marker>
          <c:trendline>
            <c:name>Linear (Prism 1)</c:name>
            <c:spPr>
              <a:ln w="19050">
                <a:solidFill>
                  <a:srgbClr val="5B9BD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3681770205770543"/>
                  <c:y val="-0.4376745406824146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'3 months healing'!$C$32:$C$50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'3 months healing'!$K$32:$K$50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2.2902948754657371</c:v>
                </c:pt>
                <c:pt idx="2">
                  <c:v>3.1491554537657138</c:v>
                </c:pt>
                <c:pt idx="3">
                  <c:v>3.5785857429144001</c:v>
                </c:pt>
                <c:pt idx="4">
                  <c:v>3.6501574577729485</c:v>
                </c:pt>
                <c:pt idx="5">
                  <c:v>4.2227311766400337</c:v>
                </c:pt>
                <c:pt idx="6">
                  <c:v>4.5805897509314741</c:v>
                </c:pt>
                <c:pt idx="7">
                  <c:v>4.7953048955058168</c:v>
                </c:pt>
                <c:pt idx="8">
                  <c:v>5.0815917549387084</c:v>
                </c:pt>
                <c:pt idx="9">
                  <c:v>5.7973089035215883</c:v>
                </c:pt>
                <c:pt idx="10">
                  <c:v>6.4414543372459203</c:v>
                </c:pt>
                <c:pt idx="11">
                  <c:v>6.5130260521044692</c:v>
                </c:pt>
                <c:pt idx="12">
                  <c:v>6.9424563412544575</c:v>
                </c:pt>
                <c:pt idx="13">
                  <c:v>7.7297452046958854</c:v>
                </c:pt>
                <c:pt idx="14">
                  <c:v>7.944460349270229</c:v>
                </c:pt>
                <c:pt idx="15">
                  <c:v>8.3738906384202174</c:v>
                </c:pt>
                <c:pt idx="16">
                  <c:v>9.0896077870030982</c:v>
                </c:pt>
                <c:pt idx="17">
                  <c:v>10.592613799027406</c:v>
                </c:pt>
                <c:pt idx="18">
                  <c:v>17.391926710564768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D2A-44F1-91FB-FFA30A223AA4}"/>
            </c:ext>
          </c:extLst>
        </c:ser>
        <c:ser>
          <c:idx val="1"/>
          <c:order val="1"/>
          <c:tx>
            <c:strRef>
              <c:f>'3 months healing'!$L$31</c:f>
              <c:strCache>
                <c:ptCount val="1"/>
                <c:pt idx="0">
                  <c:v>REF 2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  <a:ln cmpd="sng">
                <a:solidFill>
                  <a:srgbClr val="ED7D31"/>
                </a:solidFill>
              </a:ln>
            </c:spPr>
          </c:marker>
          <c:trendline>
            <c:name>Linear (Prism 2)</c:name>
            <c:spPr>
              <a:ln w="19050">
                <a:solidFill>
                  <a:srgbClr val="ED7D3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4412493811938986"/>
                  <c:y val="-0.4066833276275247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'3 months healing'!$C$32:$C$50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'3 months healing'!$L$32:$L$50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2.5050100200400802</c:v>
                </c:pt>
                <c:pt idx="2">
                  <c:v>2.5765817348973266</c:v>
                </c:pt>
                <c:pt idx="3">
                  <c:v>2.8628685943315202</c:v>
                </c:pt>
                <c:pt idx="4">
                  <c:v>2.8628685943315202</c:v>
                </c:pt>
                <c:pt idx="5">
                  <c:v>3.7217291726301953</c:v>
                </c:pt>
                <c:pt idx="6">
                  <c:v>4.9384483252216116</c:v>
                </c:pt>
                <c:pt idx="7">
                  <c:v>5.0815917549374072</c:v>
                </c:pt>
                <c:pt idx="8">
                  <c:v>5.7973089035202872</c:v>
                </c:pt>
                <c:pt idx="9">
                  <c:v>6.0120240480959319</c:v>
                </c:pt>
                <c:pt idx="10">
                  <c:v>6.2983109075288235</c:v>
                </c:pt>
                <c:pt idx="11">
                  <c:v>6.4414543372459203</c:v>
                </c:pt>
                <c:pt idx="12">
                  <c:v>7.300314915544595</c:v>
                </c:pt>
                <c:pt idx="13">
                  <c:v>7.8013169195531322</c:v>
                </c:pt>
                <c:pt idx="14">
                  <c:v>8.4454623532774633</c:v>
                </c:pt>
                <c:pt idx="15">
                  <c:v>8.517034068136013</c:v>
                </c:pt>
                <c:pt idx="16">
                  <c:v>9.5190380761517837</c:v>
                </c:pt>
                <c:pt idx="17">
                  <c:v>9.8768966504432232</c:v>
                </c:pt>
                <c:pt idx="18">
                  <c:v>15.888920698539156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D2A-44F1-91FB-FFA30A223AA4}"/>
            </c:ext>
          </c:extLst>
        </c:ser>
        <c:ser>
          <c:idx val="2"/>
          <c:order val="2"/>
          <c:tx>
            <c:strRef>
              <c:f>'3 months healing'!$M$31</c:f>
              <c:strCache>
                <c:ptCount val="1"/>
                <c:pt idx="0">
                  <c:v>REF 3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A5A5A5"/>
              </a:solidFill>
              <a:ln cmpd="sng">
                <a:solidFill>
                  <a:srgbClr val="A5A5A5"/>
                </a:solidFill>
              </a:ln>
            </c:spPr>
          </c:marker>
          <c:trendline>
            <c:name>Linear (Prism 3)</c:name>
            <c:spPr>
              <a:ln w="19050">
                <a:solidFill>
                  <a:srgbClr val="A5A5A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2989006267455004"/>
                  <c:y val="-0.2165641903457719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'3 months healing'!$C$32:$C$50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'3 months healing'!$M$32:$M$50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2.648153449755875</c:v>
                </c:pt>
                <c:pt idx="2">
                  <c:v>2.7912968794729718</c:v>
                </c:pt>
                <c:pt idx="3">
                  <c:v>3.1491554537644117</c:v>
                </c:pt>
                <c:pt idx="4">
                  <c:v>3.3638705983387549</c:v>
                </c:pt>
                <c:pt idx="5">
                  <c:v>3.9364443172058401</c:v>
                </c:pt>
                <c:pt idx="6">
                  <c:v>4.2227311766387317</c:v>
                </c:pt>
                <c:pt idx="7">
                  <c:v>5.940452333237384</c:v>
                </c:pt>
                <c:pt idx="8">
                  <c:v>6.6561694818202639</c:v>
                </c:pt>
                <c:pt idx="9">
                  <c:v>7.6581734898360354</c:v>
                </c:pt>
                <c:pt idx="10">
                  <c:v>8.4454623532774633</c:v>
                </c:pt>
                <c:pt idx="11">
                  <c:v>8.8033209275689046</c:v>
                </c:pt>
                <c:pt idx="12">
                  <c:v>9.4474663612932357</c:v>
                </c:pt>
                <c:pt idx="13">
                  <c:v>9.7337532207261273</c:v>
                </c:pt>
                <c:pt idx="14">
                  <c:v>10.37789865445176</c:v>
                </c:pt>
                <c:pt idx="15">
                  <c:v>10.878900658458996</c:v>
                </c:pt>
                <c:pt idx="16">
                  <c:v>11.523046092183327</c:v>
                </c:pt>
                <c:pt idx="17">
                  <c:v>13.383910678499076</c:v>
                </c:pt>
                <c:pt idx="18">
                  <c:v>19.825365015744996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D2A-44F1-91FB-FFA30A223A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12896"/>
        <c:axId val="132587520"/>
      </c:scatterChart>
      <c:valAx>
        <c:axId val="128112896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Root of time</a:t>
                </a:r>
              </a:p>
            </c:rich>
          </c:tx>
          <c:overlay val="0"/>
        </c:title>
        <c:numFmt formatCode="0" sourceLinked="0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32587520"/>
        <c:crosses val="autoZero"/>
        <c:crossBetween val="midCat"/>
        <c:majorUnit val="2"/>
      </c:valAx>
      <c:valAx>
        <c:axId val="132587520"/>
        <c:scaling>
          <c:orientation val="minMax"/>
          <c:max val="6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8112896"/>
        <c:crosses val="autoZero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8.0675315941379208E-2"/>
          <c:y val="3.249206892616685E-2"/>
          <c:w val="0.16487628548210834"/>
          <c:h val="0.25385621362547073"/>
        </c:manualLayout>
      </c:layout>
      <c:overlay val="1"/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6866272498855792E-2"/>
          <c:y val="2.886002886002886E-2"/>
          <c:w val="0.90621795051419285"/>
          <c:h val="0.82049561986569863"/>
        </c:manualLayout>
      </c:layout>
      <c:scatterChart>
        <c:scatterStyle val="lineMarker"/>
        <c:varyColors val="1"/>
        <c:ser>
          <c:idx val="0"/>
          <c:order val="0"/>
          <c:tx>
            <c:strRef>
              <c:f>'3 months healing'!$K$57</c:f>
              <c:strCache>
                <c:ptCount val="1"/>
                <c:pt idx="0">
                  <c:v>REF 4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  <a:ln cmpd="sng">
                <a:solidFill>
                  <a:srgbClr val="5B9BD5"/>
                </a:solidFill>
              </a:ln>
            </c:spPr>
          </c:marker>
          <c:trendline>
            <c:name>Linear (Prism 1)</c:name>
            <c:spPr>
              <a:ln w="19050">
                <a:solidFill>
                  <a:srgbClr val="5B9BD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5579753598415856"/>
                  <c:y val="-0.4383195282407880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'3 months healing'!$C$58:$C$76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'3 months healing'!$K$58:$K$76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3.7217291726314969</c:v>
                </c:pt>
                <c:pt idx="2">
                  <c:v>3.1491554537644117</c:v>
                </c:pt>
                <c:pt idx="3">
                  <c:v>3.4354423131986054</c:v>
                </c:pt>
                <c:pt idx="4">
                  <c:v>3.7933008874900453</c:v>
                </c:pt>
                <c:pt idx="5">
                  <c:v>4.0795877469229369</c:v>
                </c:pt>
                <c:pt idx="6">
                  <c:v>4.2227311766387317</c:v>
                </c:pt>
                <c:pt idx="7">
                  <c:v>4.7237331806472689</c:v>
                </c:pt>
                <c:pt idx="8">
                  <c:v>5.0815917549387084</c:v>
                </c:pt>
                <c:pt idx="9">
                  <c:v>5.7257371886630404</c:v>
                </c:pt>
                <c:pt idx="10">
                  <c:v>6.0120240480959319</c:v>
                </c:pt>
                <c:pt idx="11">
                  <c:v>6.3698826223873724</c:v>
                </c:pt>
                <c:pt idx="12">
                  <c:v>6.7993129115373607</c:v>
                </c:pt>
                <c:pt idx="13">
                  <c:v>7.4434583452616918</c:v>
                </c:pt>
                <c:pt idx="14">
                  <c:v>7.944460349270229</c:v>
                </c:pt>
                <c:pt idx="15">
                  <c:v>8.3738906384202174</c:v>
                </c:pt>
                <c:pt idx="16">
                  <c:v>8.8033209275702049</c:v>
                </c:pt>
                <c:pt idx="17">
                  <c:v>10.020040080160321</c:v>
                </c:pt>
                <c:pt idx="18">
                  <c:v>15.602633839107567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2FE-444F-8FFE-1AC7258010C5}"/>
            </c:ext>
          </c:extLst>
        </c:ser>
        <c:ser>
          <c:idx val="1"/>
          <c:order val="1"/>
          <c:tx>
            <c:strRef>
              <c:f>'3 months healing'!$L$57</c:f>
              <c:strCache>
                <c:ptCount val="1"/>
                <c:pt idx="0">
                  <c:v>REF 5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  <a:ln cmpd="sng">
                <a:solidFill>
                  <a:srgbClr val="ED7D31"/>
                </a:solidFill>
              </a:ln>
            </c:spPr>
          </c:marker>
          <c:trendline>
            <c:name>Linear (Prism 2)</c:name>
            <c:spPr>
              <a:ln w="19050">
                <a:solidFill>
                  <a:srgbClr val="ED7D3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7022220976826296"/>
                  <c:y val="-0.132138482689663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'3 months healing'!$C$58:$C$76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'3 months healing'!$L$58:$L$76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5.7257371886630404</c:v>
                </c:pt>
                <c:pt idx="2">
                  <c:v>5.8688806183788351</c:v>
                </c:pt>
                <c:pt idx="3">
                  <c:v>6.1551674778117267</c:v>
                </c:pt>
                <c:pt idx="4">
                  <c:v>6.9424563412531555</c:v>
                </c:pt>
                <c:pt idx="5">
                  <c:v>7.5866017749774866</c:v>
                </c:pt>
                <c:pt idx="6">
                  <c:v>9.1611795018603441</c:v>
                </c:pt>
                <c:pt idx="7">
                  <c:v>9.4474663612932357</c:v>
                </c:pt>
                <c:pt idx="8">
                  <c:v>10.163183509876115</c:v>
                </c:pt>
                <c:pt idx="9">
                  <c:v>11.093615803034641</c:v>
                </c:pt>
                <c:pt idx="10">
                  <c:v>12.453478385341853</c:v>
                </c:pt>
                <c:pt idx="11">
                  <c:v>13.383910678499076</c:v>
                </c:pt>
                <c:pt idx="12">
                  <c:v>13.813340967649063</c:v>
                </c:pt>
                <c:pt idx="13">
                  <c:v>14.815344975664836</c:v>
                </c:pt>
                <c:pt idx="14">
                  <c:v>15.674205553964812</c:v>
                </c:pt>
                <c:pt idx="15">
                  <c:v>16.032064128256252</c:v>
                </c:pt>
                <c:pt idx="16">
                  <c:v>16.962496421413476</c:v>
                </c:pt>
                <c:pt idx="17">
                  <c:v>19.395934726595009</c:v>
                </c:pt>
                <c:pt idx="18">
                  <c:v>29.487546521613876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2FE-444F-8FFE-1AC7258010C5}"/>
            </c:ext>
          </c:extLst>
        </c:ser>
        <c:ser>
          <c:idx val="2"/>
          <c:order val="2"/>
          <c:tx>
            <c:strRef>
              <c:f>'3 months healing'!$M$57</c:f>
              <c:strCache>
                <c:ptCount val="1"/>
                <c:pt idx="0">
                  <c:v>REF 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A5A5A5"/>
              </a:solidFill>
              <a:ln cmpd="sng">
                <a:solidFill>
                  <a:srgbClr val="A5A5A5"/>
                </a:solidFill>
              </a:ln>
            </c:spPr>
          </c:marker>
          <c:trendline>
            <c:name>Linear (Prism 3)</c:name>
            <c:spPr>
              <a:ln w="19050">
                <a:solidFill>
                  <a:srgbClr val="A5A5A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5124237584180982"/>
                  <c:y val="-0.1215509424958243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'3 months healing'!$C$58:$C$76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'3 months healing'!$M$58:$M$76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4.3658746063558285</c:v>
                </c:pt>
                <c:pt idx="2">
                  <c:v>4.5090180360716232</c:v>
                </c:pt>
                <c:pt idx="3">
                  <c:v>4.65216146578872</c:v>
                </c:pt>
                <c:pt idx="4">
                  <c:v>5.0815917549387084</c:v>
                </c:pt>
                <c:pt idx="5">
                  <c:v>5.2247351846545032</c:v>
                </c:pt>
                <c:pt idx="6">
                  <c:v>5.5825937589459436</c:v>
                </c:pt>
                <c:pt idx="7">
                  <c:v>6.2267391926715776</c:v>
                </c:pt>
                <c:pt idx="8">
                  <c:v>6.7277411966788119</c:v>
                </c:pt>
                <c:pt idx="9">
                  <c:v>7.4434583452616918</c:v>
                </c:pt>
                <c:pt idx="10">
                  <c:v>8.0876037789860238</c:v>
                </c:pt>
                <c:pt idx="11">
                  <c:v>8.660177497853109</c:v>
                </c:pt>
                <c:pt idx="12">
                  <c:v>8.9464643572860005</c:v>
                </c:pt>
                <c:pt idx="13">
                  <c:v>9.3043229315774401</c:v>
                </c:pt>
                <c:pt idx="14">
                  <c:v>10.37789865445176</c:v>
                </c:pt>
                <c:pt idx="15">
                  <c:v>10.521042084168858</c:v>
                </c:pt>
                <c:pt idx="16">
                  <c:v>11.737761236758972</c:v>
                </c:pt>
                <c:pt idx="17">
                  <c:v>12.596621815058949</c:v>
                </c:pt>
                <c:pt idx="18">
                  <c:v>18.250787288863442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2FE-444F-8FFE-1AC7258010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067072"/>
        <c:axId val="126068608"/>
      </c:scatterChart>
      <c:valAx>
        <c:axId val="126067072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Root of time</a:t>
                </a:r>
              </a:p>
            </c:rich>
          </c:tx>
          <c:overlay val="0"/>
        </c:title>
        <c:numFmt formatCode="0" sourceLinked="0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6068608"/>
        <c:crosses val="autoZero"/>
        <c:crossBetween val="midCat"/>
        <c:majorUnit val="2"/>
      </c:valAx>
      <c:valAx>
        <c:axId val="126068608"/>
        <c:scaling>
          <c:orientation val="minMax"/>
          <c:max val="6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6067072"/>
        <c:crosses val="autoZero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5.693875454180327E-2"/>
          <c:y val="3.4635670541182356E-2"/>
          <c:w val="0.14353574130635804"/>
          <c:h val="0.31312404131301769"/>
        </c:manualLayout>
      </c:layout>
      <c:overlay val="1"/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1"/>
        <c:ser>
          <c:idx val="0"/>
          <c:order val="0"/>
          <c:tx>
            <c:strRef>
              <c:f>'3 months healing'!$K$83</c:f>
              <c:strCache>
                <c:ptCount val="1"/>
                <c:pt idx="0">
                  <c:v>H 1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  <a:ln cmpd="sng">
                <a:solidFill>
                  <a:srgbClr val="5B9BD5"/>
                </a:solidFill>
              </a:ln>
            </c:spPr>
          </c:marker>
          <c:trendline>
            <c:name>Linear (Prism 1)</c:name>
            <c:spPr>
              <a:ln w="19050">
                <a:solidFill>
                  <a:srgbClr val="5B9BD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0739054290718033"/>
                  <c:y val="-0.35084105206106775"/>
                </c:manualLayout>
              </c:layout>
              <c:numFmt formatCode="General" sourceLinked="0"/>
            </c:trendlineLbl>
          </c:trendline>
          <c:xVal>
            <c:numRef>
              <c:f>'3 months healing'!$C$84:$C$102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'3 months healing'!$K$84:$K$102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2.7912968794742739</c:v>
                </c:pt>
                <c:pt idx="2">
                  <c:v>3.5785857429144001</c:v>
                </c:pt>
                <c:pt idx="3">
                  <c:v>5.0815917549387084</c:v>
                </c:pt>
                <c:pt idx="4">
                  <c:v>5.7973089035215883</c:v>
                </c:pt>
                <c:pt idx="5">
                  <c:v>7.0140280561130055</c:v>
                </c:pt>
                <c:pt idx="6">
                  <c:v>8.588605782994561</c:v>
                </c:pt>
                <c:pt idx="7">
                  <c:v>9.7337532207274293</c:v>
                </c:pt>
                <c:pt idx="8">
                  <c:v>11.451474377326081</c:v>
                </c:pt>
                <c:pt idx="9">
                  <c:v>12.668193529917497</c:v>
                </c:pt>
                <c:pt idx="10">
                  <c:v>14.314342971657601</c:v>
                </c:pt>
                <c:pt idx="11">
                  <c:v>15.459490409390469</c:v>
                </c:pt>
                <c:pt idx="12">
                  <c:v>23.475522473519245</c:v>
                </c:pt>
                <c:pt idx="13">
                  <c:v>17.320354995706218</c:v>
                </c:pt>
                <c:pt idx="14">
                  <c:v>18.179215574006196</c:v>
                </c:pt>
                <c:pt idx="15">
                  <c:v>18.823361007730526</c:v>
                </c:pt>
                <c:pt idx="16">
                  <c:v>19.896936730604846</c:v>
                </c:pt>
                <c:pt idx="17">
                  <c:v>22.974520469510711</c:v>
                </c:pt>
                <c:pt idx="18">
                  <c:v>25.694245634126435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46-4C45-A1D3-2DCF26913E07}"/>
            </c:ext>
          </c:extLst>
        </c:ser>
        <c:ser>
          <c:idx val="1"/>
          <c:order val="1"/>
          <c:tx>
            <c:strRef>
              <c:f>'3 months healing'!$L$83</c:f>
              <c:strCache>
                <c:ptCount val="1"/>
                <c:pt idx="0">
                  <c:v>H 2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  <a:ln cmpd="sng">
                <a:solidFill>
                  <a:srgbClr val="ED7D31"/>
                </a:solidFill>
              </a:ln>
            </c:spPr>
          </c:marker>
          <c:trendline>
            <c:name>Linear (Prism 2)</c:name>
            <c:spPr>
              <a:ln w="19050">
                <a:solidFill>
                  <a:srgbClr val="ED7D3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1206071220081728"/>
                  <c:y val="-0.11955520641126356"/>
                </c:manualLayout>
              </c:layout>
              <c:numFmt formatCode="General" sourceLinked="0"/>
            </c:trendlineLbl>
          </c:trendline>
          <c:xVal>
            <c:numRef>
              <c:f>'3 months healing'!$C$84:$C$102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'3 months healing'!$L$84:$L$102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2.9344403091900686</c:v>
                </c:pt>
                <c:pt idx="2">
                  <c:v>5.5110220440886968</c:v>
                </c:pt>
                <c:pt idx="3">
                  <c:v>6.2983109075301256</c:v>
                </c:pt>
                <c:pt idx="4">
                  <c:v>8.2307472087031197</c:v>
                </c:pt>
                <c:pt idx="5">
                  <c:v>9.0896077870030982</c:v>
                </c:pt>
                <c:pt idx="6">
                  <c:v>10.521042084168858</c:v>
                </c:pt>
                <c:pt idx="7">
                  <c:v>11.523046092184629</c:v>
                </c:pt>
                <c:pt idx="8">
                  <c:v>12.596621815058949</c:v>
                </c:pt>
                <c:pt idx="9">
                  <c:v>13.670197537933269</c:v>
                </c:pt>
                <c:pt idx="10">
                  <c:v>15.244775264816127</c:v>
                </c:pt>
                <c:pt idx="11">
                  <c:v>17.034068136273326</c:v>
                </c:pt>
                <c:pt idx="12">
                  <c:v>17.964500429430551</c:v>
                </c:pt>
                <c:pt idx="13">
                  <c:v>19.467506441454859</c:v>
                </c:pt>
                <c:pt idx="14">
                  <c:v>20.326367019753533</c:v>
                </c:pt>
                <c:pt idx="15">
                  <c:v>21.829373031777841</c:v>
                </c:pt>
                <c:pt idx="16">
                  <c:v>24.405954766676469</c:v>
                </c:pt>
                <c:pt idx="17">
                  <c:v>27.769825365016526</c:v>
                </c:pt>
                <c:pt idx="18">
                  <c:v>36.358431148011086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546-4C45-A1D3-2DCF26913E07}"/>
            </c:ext>
          </c:extLst>
        </c:ser>
        <c:ser>
          <c:idx val="2"/>
          <c:order val="2"/>
          <c:tx>
            <c:strRef>
              <c:f>'3 months healing'!$M$83</c:f>
              <c:strCache>
                <c:ptCount val="1"/>
                <c:pt idx="0">
                  <c:v>H 3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A5A5A5"/>
              </a:solidFill>
              <a:ln cmpd="sng">
                <a:solidFill>
                  <a:srgbClr val="A5A5A5"/>
                </a:solidFill>
              </a:ln>
            </c:spPr>
          </c:marker>
          <c:trendline>
            <c:name>Linear (Prism 3)</c:name>
            <c:spPr>
              <a:ln w="19050">
                <a:solidFill>
                  <a:srgbClr val="A5A5A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0956235549365436"/>
                  <c:y val="-0.16974015139058893"/>
                </c:manualLayout>
              </c:layout>
              <c:numFmt formatCode="General" sourceLinked="0"/>
            </c:trendlineLbl>
          </c:trendline>
          <c:xVal>
            <c:numRef>
              <c:f>'3 months healing'!$C$84:$C$102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'3 months healing'!$M$84:$M$102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2.3618665903229834</c:v>
                </c:pt>
                <c:pt idx="2">
                  <c:v>2.9344403091887665</c:v>
                </c:pt>
                <c:pt idx="3">
                  <c:v>3.4354423131973033</c:v>
                </c:pt>
                <c:pt idx="4">
                  <c:v>4.7953048955045148</c:v>
                </c:pt>
                <c:pt idx="5">
                  <c:v>5.6541654738044924</c:v>
                </c:pt>
                <c:pt idx="6">
                  <c:v>7.6581734898360354</c:v>
                </c:pt>
                <c:pt idx="7">
                  <c:v>8.9464643572860005</c:v>
                </c:pt>
                <c:pt idx="8">
                  <c:v>9.9484683653017729</c:v>
                </c:pt>
                <c:pt idx="9">
                  <c:v>10.37789865445176</c:v>
                </c:pt>
                <c:pt idx="10">
                  <c:v>11.594617807041876</c:v>
                </c:pt>
                <c:pt idx="11">
                  <c:v>12.739765244774745</c:v>
                </c:pt>
                <c:pt idx="12">
                  <c:v>14.242771256799053</c:v>
                </c:pt>
                <c:pt idx="13">
                  <c:v>14.600629831090492</c:v>
                </c:pt>
                <c:pt idx="14">
                  <c:v>16.604637847122035</c:v>
                </c:pt>
                <c:pt idx="15">
                  <c:v>17.892928714572001</c:v>
                </c:pt>
                <c:pt idx="16">
                  <c:v>18.107643859146343</c:v>
                </c:pt>
                <c:pt idx="17">
                  <c:v>21.614657887202195</c:v>
                </c:pt>
                <c:pt idx="18">
                  <c:v>28.270827369023763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546-4C45-A1D3-2DCF26913E07}"/>
            </c:ext>
          </c:extLst>
        </c:ser>
        <c:ser>
          <c:idx val="3"/>
          <c:order val="3"/>
          <c:tx>
            <c:strRef>
              <c:f>'3 months healing'!$N$83</c:f>
              <c:strCache>
                <c:ptCount val="1"/>
                <c:pt idx="0">
                  <c:v>H 4</c:v>
                </c:pt>
              </c:strCache>
            </c:strRef>
          </c:tx>
          <c:spPr>
            <a:ln w="19050">
              <a:noFill/>
            </a:ln>
          </c:spPr>
          <c:marker>
            <c:symbol val="triangle"/>
            <c:size val="5"/>
          </c:marker>
          <c:trendline>
            <c:spPr>
              <a:ln>
                <a:solidFill>
                  <a:schemeClr val="accent2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0722727084683594"/>
                  <c:y val="-3.7263277125162142E-2"/>
                </c:manualLayout>
              </c:layout>
              <c:numFmt formatCode="General" sourceLinked="0"/>
            </c:trendlineLbl>
          </c:trendline>
          <c:xVal>
            <c:numRef>
              <c:f>'3 months healing'!$C$84:$C$102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'3 months healing'!$N$84:$N$102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2.0040080160315434</c:v>
                </c:pt>
                <c:pt idx="2">
                  <c:v>2.290294875464435</c:v>
                </c:pt>
                <c:pt idx="3">
                  <c:v>3.3638705983387549</c:v>
                </c:pt>
                <c:pt idx="4">
                  <c:v>4.2943028914972805</c:v>
                </c:pt>
                <c:pt idx="5">
                  <c:v>5.7973089035215883</c:v>
                </c:pt>
                <c:pt idx="6">
                  <c:v>7.4434583452616918</c:v>
                </c:pt>
                <c:pt idx="7">
                  <c:v>8.517034068136013</c:v>
                </c:pt>
                <c:pt idx="8">
                  <c:v>10.878900658458996</c:v>
                </c:pt>
                <c:pt idx="9">
                  <c:v>11.88090466647607</c:v>
                </c:pt>
                <c:pt idx="10">
                  <c:v>13.169195533924732</c:v>
                </c:pt>
                <c:pt idx="11">
                  <c:v>14.815344975664836</c:v>
                </c:pt>
                <c:pt idx="12">
                  <c:v>15.602633839106264</c:v>
                </c:pt>
                <c:pt idx="13">
                  <c:v>16.533066132264789</c:v>
                </c:pt>
                <c:pt idx="14">
                  <c:v>17.678213569996355</c:v>
                </c:pt>
                <c:pt idx="15">
                  <c:v>18.823361007729225</c:v>
                </c:pt>
                <c:pt idx="16">
                  <c:v>19.896936730603546</c:v>
                </c:pt>
                <c:pt idx="17">
                  <c:v>22.330375035785078</c:v>
                </c:pt>
                <c:pt idx="18">
                  <c:v>31.276839393071079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546-4C45-A1D3-2DCF26913E07}"/>
            </c:ext>
          </c:extLst>
        </c:ser>
        <c:ser>
          <c:idx val="4"/>
          <c:order val="4"/>
          <c:tx>
            <c:strRef>
              <c:f>'3 months healing'!$O$83</c:f>
              <c:strCache>
                <c:ptCount val="1"/>
                <c:pt idx="0">
                  <c:v>H 5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5"/>
          </c:marker>
          <c:trendline>
            <c:spPr>
              <a:ln>
                <a:solidFill>
                  <a:srgbClr val="0070C0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142325247872912"/>
                  <c:y val="-6.5756861598796665E-2"/>
                </c:manualLayout>
              </c:layout>
              <c:numFmt formatCode="General" sourceLinked="0"/>
            </c:trendlineLbl>
          </c:trendline>
          <c:xVal>
            <c:numRef>
              <c:f>'3 months healing'!$C$84:$C$102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'3 months healing'!$O$84:$O$102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1.7892928714572001</c:v>
                </c:pt>
                <c:pt idx="2">
                  <c:v>2.9344403091887665</c:v>
                </c:pt>
                <c:pt idx="3">
                  <c:v>3.3638705983387549</c:v>
                </c:pt>
                <c:pt idx="4">
                  <c:v>4.8668766103630636</c:v>
                </c:pt>
                <c:pt idx="5">
                  <c:v>6.0120240480959319</c:v>
                </c:pt>
                <c:pt idx="6">
                  <c:v>7.8728886344116802</c:v>
                </c:pt>
                <c:pt idx="7">
                  <c:v>8.9464643572860005</c:v>
                </c:pt>
                <c:pt idx="8">
                  <c:v>10.37789865445176</c:v>
                </c:pt>
                <c:pt idx="9">
                  <c:v>11.594617807041876</c:v>
                </c:pt>
                <c:pt idx="10">
                  <c:v>12.596621815057647</c:v>
                </c:pt>
                <c:pt idx="11">
                  <c:v>13.455482393357624</c:v>
                </c:pt>
                <c:pt idx="12">
                  <c:v>14.314342971657601</c:v>
                </c:pt>
                <c:pt idx="13">
                  <c:v>15.387918694531921</c:v>
                </c:pt>
                <c:pt idx="14">
                  <c:v>17.248783280846368</c:v>
                </c:pt>
                <c:pt idx="15">
                  <c:v>18.751789292870676</c:v>
                </c:pt>
                <c:pt idx="16">
                  <c:v>19.6822215860292</c:v>
                </c:pt>
                <c:pt idx="17">
                  <c:v>23.976524477526482</c:v>
                </c:pt>
                <c:pt idx="18">
                  <c:v>34.783853421126928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546-4C45-A1D3-2DCF26913E07}"/>
            </c:ext>
          </c:extLst>
        </c:ser>
        <c:ser>
          <c:idx val="5"/>
          <c:order val="5"/>
          <c:tx>
            <c:strRef>
              <c:f>'3 months healing'!$P$83</c:f>
              <c:strCache>
                <c:ptCount val="1"/>
                <c:pt idx="0">
                  <c:v>H 6</c:v>
                </c:pt>
              </c:strCache>
            </c:strRef>
          </c:tx>
          <c:spPr>
            <a:ln w="19050">
              <a:noFill/>
            </a:ln>
          </c:spPr>
          <c:trendline>
            <c:spPr>
              <a:ln>
                <a:solidFill>
                  <a:schemeClr val="accent6">
                    <a:lumMod val="5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142325247872912"/>
                  <c:y val="0.13339252547027916"/>
                </c:manualLayout>
              </c:layout>
              <c:numFmt formatCode="General" sourceLinked="0"/>
            </c:trendlineLbl>
          </c:trendline>
          <c:xVal>
            <c:numRef>
              <c:f>'3 months healing'!$C$84:$C$102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'3 months healing'!$P$84:$P$102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2.5050100200400802</c:v>
                </c:pt>
                <c:pt idx="2">
                  <c:v>3.7217291726314969</c:v>
                </c:pt>
                <c:pt idx="3">
                  <c:v>4.65216146578872</c:v>
                </c:pt>
                <c:pt idx="4">
                  <c:v>5.5825937589459436</c:v>
                </c:pt>
                <c:pt idx="5">
                  <c:v>6.5130260521044692</c:v>
                </c:pt>
                <c:pt idx="6">
                  <c:v>7.6581734898373375</c:v>
                </c:pt>
                <c:pt idx="7">
                  <c:v>8.8748926424274526</c:v>
                </c:pt>
                <c:pt idx="8">
                  <c:v>10.020040080160321</c:v>
                </c:pt>
                <c:pt idx="9">
                  <c:v>11.236759232751737</c:v>
                </c:pt>
                <c:pt idx="10">
                  <c:v>11.88090466647607</c:v>
                </c:pt>
                <c:pt idx="11">
                  <c:v>13.097623819066184</c:v>
                </c:pt>
                <c:pt idx="12">
                  <c:v>14.242771256799053</c:v>
                </c:pt>
                <c:pt idx="13">
                  <c:v>15.387918694531921</c:v>
                </c:pt>
                <c:pt idx="14">
                  <c:v>16.604637847123339</c:v>
                </c:pt>
                <c:pt idx="15">
                  <c:v>18.107643859146343</c:v>
                </c:pt>
                <c:pt idx="16">
                  <c:v>19.896936730603546</c:v>
                </c:pt>
                <c:pt idx="17">
                  <c:v>22.330375035786378</c:v>
                </c:pt>
                <c:pt idx="18">
                  <c:v>30.704265674205292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546-4C45-A1D3-2DCF26913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36768"/>
        <c:axId val="127946752"/>
      </c:scatterChart>
      <c:valAx>
        <c:axId val="127936768"/>
        <c:scaling>
          <c:orientation val="minMax"/>
          <c:max val="40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Root of time</a:t>
                </a:r>
              </a:p>
            </c:rich>
          </c:tx>
          <c:overlay val="0"/>
        </c:title>
        <c:numFmt formatCode="0" sourceLinked="0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7946752"/>
        <c:crosses val="autoZero"/>
        <c:crossBetween val="midCat"/>
        <c:majorUnit val="2"/>
      </c:valAx>
      <c:valAx>
        <c:axId val="127946752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7936768"/>
        <c:crosses val="autoZero"/>
        <c:crossBetween val="midCat"/>
      </c:valAx>
    </c:plotArea>
    <c:legend>
      <c:legendPos val="r"/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6.0127694195843767E-2"/>
          <c:y val="3.7902211179519044E-2"/>
          <c:w val="8.056115577496771E-2"/>
          <c:h val="0.49418784368891244"/>
        </c:manualLayout>
      </c:layout>
      <c:overlay val="1"/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scatterChart>
        <c:scatterStyle val="lineMarker"/>
        <c:varyColors val="1"/>
        <c:ser>
          <c:idx val="0"/>
          <c:order val="0"/>
          <c:tx>
            <c:strRef>
              <c:f>'Cracking day'!$K$83</c:f>
              <c:strCache>
                <c:ptCount val="1"/>
                <c:pt idx="0">
                  <c:v>H 1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  <a:ln cmpd="sng">
                <a:solidFill>
                  <a:srgbClr val="5B9BD5"/>
                </a:solidFill>
              </a:ln>
            </c:spPr>
          </c:marker>
          <c:trendline>
            <c:name>Linear (Prism 1)</c:name>
            <c:spPr>
              <a:ln w="19050">
                <a:solidFill>
                  <a:srgbClr val="5B9BD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9663996028517449"/>
                  <c:y val="-0.3531578274293439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'Cracking day'!$A$84:$A$102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'Cracking day'!$K$84:$K$102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6.9424563412531555</c:v>
                </c:pt>
                <c:pt idx="2">
                  <c:v>10.163183509876115</c:v>
                </c:pt>
                <c:pt idx="3">
                  <c:v>11.737761236758972</c:v>
                </c:pt>
                <c:pt idx="4">
                  <c:v>13.383910678499076</c:v>
                </c:pt>
                <c:pt idx="5">
                  <c:v>16.676209561980585</c:v>
                </c:pt>
                <c:pt idx="6">
                  <c:v>18.68021757801343</c:v>
                </c:pt>
                <c:pt idx="7">
                  <c:v>21.328371027769304</c:v>
                </c:pt>
                <c:pt idx="8">
                  <c:v>22.473518465502174</c:v>
                </c:pt>
                <c:pt idx="9">
                  <c:v>24.191239622100824</c:v>
                </c:pt>
                <c:pt idx="10">
                  <c:v>25.050100200400802</c:v>
                </c:pt>
                <c:pt idx="11">
                  <c:v>26.910964786716551</c:v>
                </c:pt>
                <c:pt idx="12">
                  <c:v>28.342399083882309</c:v>
                </c:pt>
                <c:pt idx="13">
                  <c:v>29.988548525622413</c:v>
                </c:pt>
                <c:pt idx="14">
                  <c:v>32.135699971371054</c:v>
                </c:pt>
                <c:pt idx="15">
                  <c:v>33.567134268536812</c:v>
                </c:pt>
                <c:pt idx="16">
                  <c:v>34.926996850844027</c:v>
                </c:pt>
                <c:pt idx="17">
                  <c:v>42.513598625822816</c:v>
                </c:pt>
                <c:pt idx="18">
                  <c:v>58.259375894646176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F51-441D-8B78-7505A2972D98}"/>
            </c:ext>
          </c:extLst>
        </c:ser>
        <c:ser>
          <c:idx val="1"/>
          <c:order val="1"/>
          <c:tx>
            <c:strRef>
              <c:f>'Cracking day'!$L$83</c:f>
              <c:strCache>
                <c:ptCount val="1"/>
                <c:pt idx="0">
                  <c:v>H 2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  <a:ln cmpd="sng">
                <a:solidFill>
                  <a:srgbClr val="ED7D31"/>
                </a:solidFill>
              </a:ln>
            </c:spPr>
          </c:marker>
          <c:trendline>
            <c:name>Linear (Prism 2)</c:name>
            <c:spPr>
              <a:ln w="19050">
                <a:solidFill>
                  <a:srgbClr val="ED7D3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036452142256298"/>
                  <c:y val="-0.1909070646911595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'Cracking day'!$A$84:$A$102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'Cracking day'!$L$84:$L$102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10.7357572287432</c:v>
                </c:pt>
                <c:pt idx="2">
                  <c:v>13.813340967649063</c:v>
                </c:pt>
                <c:pt idx="3">
                  <c:v>16.604637847123339</c:v>
                </c:pt>
                <c:pt idx="4">
                  <c:v>19.252791296879213</c:v>
                </c:pt>
                <c:pt idx="5">
                  <c:v>21.829373031777841</c:v>
                </c:pt>
                <c:pt idx="6">
                  <c:v>25.40795877469224</c:v>
                </c:pt>
                <c:pt idx="7">
                  <c:v>27.483538505582334</c:v>
                </c:pt>
                <c:pt idx="8">
                  <c:v>29.559118236472425</c:v>
                </c:pt>
                <c:pt idx="9">
                  <c:v>31.419982822788175</c:v>
                </c:pt>
                <c:pt idx="10">
                  <c:v>31.920984826796712</c:v>
                </c:pt>
                <c:pt idx="11">
                  <c:v>33.35241912396247</c:v>
                </c:pt>
                <c:pt idx="12">
                  <c:v>35.07014028056112</c:v>
                </c:pt>
                <c:pt idx="13">
                  <c:v>36.072144288576894</c:v>
                </c:pt>
                <c:pt idx="14">
                  <c:v>38.290867449184084</c:v>
                </c:pt>
                <c:pt idx="15">
                  <c:v>39.364443172058401</c:v>
                </c:pt>
                <c:pt idx="16">
                  <c:v>40.008588605782734</c:v>
                </c:pt>
                <c:pt idx="17">
                  <c:v>47.809905525335864</c:v>
                </c:pt>
                <c:pt idx="18">
                  <c:v>64.98711709132499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F51-441D-8B78-7505A2972D98}"/>
            </c:ext>
          </c:extLst>
        </c:ser>
        <c:ser>
          <c:idx val="2"/>
          <c:order val="2"/>
          <c:tx>
            <c:strRef>
              <c:f>'Cracking day'!$M$83</c:f>
              <c:strCache>
                <c:ptCount val="1"/>
                <c:pt idx="0">
                  <c:v> H 3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A5A5A5"/>
              </a:solidFill>
              <a:ln cmpd="sng">
                <a:solidFill>
                  <a:srgbClr val="A5A5A5"/>
                </a:solidFill>
              </a:ln>
            </c:spPr>
          </c:marker>
          <c:trendline>
            <c:name>Linear (Prism 3)</c:name>
            <c:spPr>
              <a:ln w="19050">
                <a:solidFill>
                  <a:srgbClr val="A5A5A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0131012957881138"/>
                  <c:y val="-0.1194034504387647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'Cracking day'!$A$84:$A$102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'Cracking day'!$M$84:$M$102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7.0855997709702523</c:v>
                </c:pt>
                <c:pt idx="2">
                  <c:v>10.950472373317544</c:v>
                </c:pt>
                <c:pt idx="3">
                  <c:v>14.529058116231944</c:v>
                </c:pt>
                <c:pt idx="4">
                  <c:v>16.819352991697681</c:v>
                </c:pt>
                <c:pt idx="5">
                  <c:v>20.183223590036437</c:v>
                </c:pt>
                <c:pt idx="6">
                  <c:v>21.4715144574864</c:v>
                </c:pt>
                <c:pt idx="7">
                  <c:v>25.121671915258048</c:v>
                </c:pt>
                <c:pt idx="8">
                  <c:v>27.268823361006689</c:v>
                </c:pt>
                <c:pt idx="9">
                  <c:v>30.060120240480963</c:v>
                </c:pt>
                <c:pt idx="10">
                  <c:v>30.561122244488196</c:v>
                </c:pt>
                <c:pt idx="11">
                  <c:v>31.992556541653958</c:v>
                </c:pt>
                <c:pt idx="12">
                  <c:v>33.137703979386828</c:v>
                </c:pt>
                <c:pt idx="13">
                  <c:v>34.926996850844027</c:v>
                </c:pt>
                <c:pt idx="14">
                  <c:v>36.716289722301227</c:v>
                </c:pt>
                <c:pt idx="15">
                  <c:v>37.432006870884109</c:v>
                </c:pt>
                <c:pt idx="16">
                  <c:v>39.722301746349842</c:v>
                </c:pt>
                <c:pt idx="17">
                  <c:v>47.452046951044423</c:v>
                </c:pt>
                <c:pt idx="18">
                  <c:v>66.203836243916399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F51-441D-8B78-7505A2972D98}"/>
            </c:ext>
          </c:extLst>
        </c:ser>
        <c:ser>
          <c:idx val="3"/>
          <c:order val="3"/>
          <c:tx>
            <c:strRef>
              <c:f>'Cracking day'!$N$83</c:f>
              <c:strCache>
                <c:ptCount val="1"/>
                <c:pt idx="0">
                  <c:v> H 4</c:v>
                </c:pt>
              </c:strCache>
            </c:strRef>
          </c:tx>
          <c:spPr>
            <a:ln w="19050">
              <a:noFill/>
            </a:ln>
          </c:spPr>
          <c:marker>
            <c:symbol val="triangle"/>
            <c:size val="5"/>
          </c:marker>
          <c:trendline>
            <c:spPr>
              <a:ln>
                <a:solidFill>
                  <a:srgbClr val="FFC000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1548390952006651"/>
                  <c:y val="-9.5239417578603144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'Cracking day'!$A$84:$A$102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'Cracking day'!$N$84:$N$102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10.091611795018869</c:v>
                </c:pt>
                <c:pt idx="2">
                  <c:v>12.095619811050412</c:v>
                </c:pt>
                <c:pt idx="3">
                  <c:v>15.531062124249019</c:v>
                </c:pt>
                <c:pt idx="4">
                  <c:v>16.389922702547693</c:v>
                </c:pt>
                <c:pt idx="5">
                  <c:v>18.537074148296334</c:v>
                </c:pt>
                <c:pt idx="6">
                  <c:v>20.970512453477866</c:v>
                </c:pt>
                <c:pt idx="7">
                  <c:v>23.475522473517945</c:v>
                </c:pt>
                <c:pt idx="8">
                  <c:v>25.765817348983681</c:v>
                </c:pt>
                <c:pt idx="9">
                  <c:v>27.555110220440881</c:v>
                </c:pt>
                <c:pt idx="10">
                  <c:v>27.912968794732322</c:v>
                </c:pt>
                <c:pt idx="11">
                  <c:v>29.272831377039534</c:v>
                </c:pt>
                <c:pt idx="12">
                  <c:v>30.632693959346746</c:v>
                </c:pt>
                <c:pt idx="13">
                  <c:v>32.421986830803945</c:v>
                </c:pt>
                <c:pt idx="14">
                  <c:v>33.853421127969703</c:v>
                </c:pt>
                <c:pt idx="15">
                  <c:v>34.712281706269685</c:v>
                </c:pt>
                <c:pt idx="16">
                  <c:v>36.215287718293993</c:v>
                </c:pt>
                <c:pt idx="17">
                  <c:v>42.513598625822816</c:v>
                </c:pt>
                <c:pt idx="18">
                  <c:v>59.404523332379043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73-462E-88A0-AE419421DA2E}"/>
            </c:ext>
          </c:extLst>
        </c:ser>
        <c:ser>
          <c:idx val="4"/>
          <c:order val="4"/>
          <c:tx>
            <c:strRef>
              <c:f>'Cracking day'!$O$83</c:f>
              <c:strCache>
                <c:ptCount val="1"/>
                <c:pt idx="0">
                  <c:v> H 5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5"/>
          </c:marker>
          <c:trendline>
            <c:spPr>
              <a:ln>
                <a:solidFill>
                  <a:schemeClr val="accent1">
                    <a:lumMod val="5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1781899416688504"/>
                  <c:y val="2.296606195687256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'Cracking day'!$A$84:$A$102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'Cracking day'!$O$84:$O$102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5.6541654738044924</c:v>
                </c:pt>
                <c:pt idx="2">
                  <c:v>9.0896077870017962</c:v>
                </c:pt>
                <c:pt idx="3">
                  <c:v>11.093615803034641</c:v>
                </c:pt>
                <c:pt idx="4">
                  <c:v>13.527054108216172</c:v>
                </c:pt>
                <c:pt idx="5">
                  <c:v>15.244775264814825</c:v>
                </c:pt>
                <c:pt idx="6">
                  <c:v>18.537074148296334</c:v>
                </c:pt>
                <c:pt idx="7">
                  <c:v>21.900944746635087</c:v>
                </c:pt>
                <c:pt idx="8">
                  <c:v>24.262811336959373</c:v>
                </c:pt>
                <c:pt idx="9">
                  <c:v>25.551102204408036</c:v>
                </c:pt>
                <c:pt idx="10">
                  <c:v>27.268823361006689</c:v>
                </c:pt>
                <c:pt idx="11">
                  <c:v>29.201259662180984</c:v>
                </c:pt>
                <c:pt idx="12">
                  <c:v>30.704265674205292</c:v>
                </c:pt>
                <c:pt idx="13">
                  <c:v>32.779845405095386</c:v>
                </c:pt>
                <c:pt idx="14">
                  <c:v>34.712281706269685</c:v>
                </c:pt>
                <c:pt idx="15">
                  <c:v>36.286859433151236</c:v>
                </c:pt>
                <c:pt idx="16">
                  <c:v>38.147724019466985</c:v>
                </c:pt>
                <c:pt idx="17">
                  <c:v>46.235327798453007</c:v>
                </c:pt>
                <c:pt idx="18">
                  <c:v>66.919553392499282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273-462E-88A0-AE419421DA2E}"/>
            </c:ext>
          </c:extLst>
        </c:ser>
        <c:ser>
          <c:idx val="5"/>
          <c:order val="5"/>
          <c:tx>
            <c:strRef>
              <c:f>'Cracking day'!$P$83</c:f>
              <c:strCache>
                <c:ptCount val="1"/>
                <c:pt idx="0">
                  <c:v>H 6</c:v>
                </c:pt>
              </c:strCache>
            </c:strRef>
          </c:tx>
          <c:spPr>
            <a:ln w="19050">
              <a:noFill/>
            </a:ln>
          </c:spPr>
          <c:trendline>
            <c:spPr>
              <a:ln>
                <a:solidFill>
                  <a:schemeClr val="accent6">
                    <a:lumMod val="75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0831538351926675"/>
                  <c:y val="8.6581532296861968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'Cracking day'!$A$84:$A$102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'Cracking day'!$P$84:$P$102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11.236759232751737</c:v>
                </c:pt>
                <c:pt idx="2">
                  <c:v>12.453478385341853</c:v>
                </c:pt>
                <c:pt idx="3">
                  <c:v>14.958488405381933</c:v>
                </c:pt>
                <c:pt idx="4">
                  <c:v>17.248783280847668</c:v>
                </c:pt>
                <c:pt idx="5">
                  <c:v>19.252791296879213</c:v>
                </c:pt>
                <c:pt idx="6">
                  <c:v>21.4715144574864</c:v>
                </c:pt>
                <c:pt idx="7">
                  <c:v>24.692241626109361</c:v>
                </c:pt>
                <c:pt idx="8">
                  <c:v>27.483538505582334</c:v>
                </c:pt>
                <c:pt idx="9">
                  <c:v>27.984540509590872</c:v>
                </c:pt>
                <c:pt idx="10">
                  <c:v>29.129687947323738</c:v>
                </c:pt>
                <c:pt idx="11">
                  <c:v>30.632693959346746</c:v>
                </c:pt>
                <c:pt idx="12">
                  <c:v>32.779845405095386</c:v>
                </c:pt>
                <c:pt idx="13">
                  <c:v>34.068136272545352</c:v>
                </c:pt>
                <c:pt idx="14">
                  <c:v>35.213283710278219</c:v>
                </c:pt>
                <c:pt idx="15">
                  <c:v>37.002576581735418</c:v>
                </c:pt>
                <c:pt idx="16">
                  <c:v>39.364443172058401</c:v>
                </c:pt>
                <c:pt idx="17">
                  <c:v>45.448038935012882</c:v>
                </c:pt>
                <c:pt idx="18">
                  <c:v>62.195820211852016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273-462E-88A0-AE419421DA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846016"/>
        <c:axId val="117847552"/>
      </c:scatterChart>
      <c:valAx>
        <c:axId val="117846016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17847552"/>
        <c:crosses val="autoZero"/>
        <c:crossBetween val="midCat"/>
        <c:majorUnit val="1"/>
      </c:valAx>
      <c:valAx>
        <c:axId val="117847552"/>
        <c:scaling>
          <c:orientation val="minMax"/>
          <c:max val="8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17846016"/>
        <c:crosses val="autoZero"/>
        <c:crossBetween val="midCat"/>
      </c:valAx>
    </c:plotArea>
    <c:legend>
      <c:legendPos val="r"/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6.0127694195843767E-2"/>
          <c:y val="3.7902211179519044E-2"/>
          <c:w val="9.4571663655878394E-2"/>
          <c:h val="0.46943919713052112"/>
        </c:manualLayout>
      </c:layout>
      <c:overlay val="1"/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>
        <c:manualLayout>
          <c:layoutTarget val="inner"/>
          <c:xMode val="edge"/>
          <c:yMode val="edge"/>
          <c:x val="5.6866272498855792E-2"/>
          <c:y val="2.886002886002886E-2"/>
          <c:w val="0.90621795051419285"/>
          <c:h val="0.90130370067377941"/>
        </c:manualLayout>
      </c:layout>
      <c:scatterChart>
        <c:scatterStyle val="lineMarker"/>
        <c:varyColors val="1"/>
        <c:ser>
          <c:idx val="0"/>
          <c:order val="0"/>
          <c:tx>
            <c:strRef>
              <c:f>'6 months healing'!$K$57</c:f>
              <c:strCache>
                <c:ptCount val="1"/>
                <c:pt idx="0">
                  <c:v>REF 4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  <a:ln cmpd="sng">
                <a:solidFill>
                  <a:srgbClr val="5B9BD5"/>
                </a:solidFill>
              </a:ln>
            </c:spPr>
          </c:marker>
          <c:trendline>
            <c:name>Linear (Prism 1)</c:name>
            <c:spPr>
              <a:ln w="19050">
                <a:solidFill>
                  <a:srgbClr val="5B9BD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5222125704037885"/>
                  <c:y val="-0.7193398552453670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'6 months healing'!$A$58:$A$76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'6 months healing'!$K$58:$K$76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2.0755797308900918</c:v>
                </c:pt>
                <c:pt idx="2">
                  <c:v>2.8628685943315202</c:v>
                </c:pt>
                <c:pt idx="3">
                  <c:v>3.0060120240473149</c:v>
                </c:pt>
                <c:pt idx="4">
                  <c:v>3.0060120240473149</c:v>
                </c:pt>
                <c:pt idx="5">
                  <c:v>3.5070140280558517</c:v>
                </c:pt>
                <c:pt idx="6">
                  <c:v>4.2943028914972805</c:v>
                </c:pt>
                <c:pt idx="7">
                  <c:v>4.5090180360716232</c:v>
                </c:pt>
                <c:pt idx="8">
                  <c:v>4.65216146578872</c:v>
                </c:pt>
                <c:pt idx="9">
                  <c:v>4.5805897509301721</c:v>
                </c:pt>
                <c:pt idx="10">
                  <c:v>5.5825937589459436</c:v>
                </c:pt>
                <c:pt idx="11">
                  <c:v>5.2247351846545032</c:v>
                </c:pt>
                <c:pt idx="12">
                  <c:v>5.5825937589459436</c:v>
                </c:pt>
                <c:pt idx="13">
                  <c:v>5.5110220440873956</c:v>
                </c:pt>
                <c:pt idx="14">
                  <c:v>6.2267391926702755</c:v>
                </c:pt>
                <c:pt idx="15">
                  <c:v>6.5845977669617151</c:v>
                </c:pt>
                <c:pt idx="16">
                  <c:v>6.5130260521044692</c:v>
                </c:pt>
                <c:pt idx="17">
                  <c:v>7.5866017749787886</c:v>
                </c:pt>
                <c:pt idx="18">
                  <c:v>11.80933295161752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739-400E-9B88-0E76DDE85411}"/>
            </c:ext>
          </c:extLst>
        </c:ser>
        <c:ser>
          <c:idx val="1"/>
          <c:order val="1"/>
          <c:tx>
            <c:strRef>
              <c:f>'6 months healing'!$L$57</c:f>
              <c:strCache>
                <c:ptCount val="1"/>
                <c:pt idx="0">
                  <c:v>REF 5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  <a:ln cmpd="sng">
                <a:solidFill>
                  <a:srgbClr val="ED7D31"/>
                </a:solidFill>
              </a:ln>
            </c:spPr>
          </c:marker>
          <c:trendline>
            <c:name>Linear (Prism 2)</c:name>
            <c:spPr>
              <a:ln w="19050">
                <a:solidFill>
                  <a:srgbClr val="ED7D3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7376336854690315"/>
                  <c:y val="-0.4843567281362556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'6 months healing'!$A$58:$A$76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'6 months healing'!$L$58:$L$76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5.940452333237384</c:v>
                </c:pt>
                <c:pt idx="2">
                  <c:v>8.517034068136013</c:v>
                </c:pt>
                <c:pt idx="3">
                  <c:v>8.517034068136013</c:v>
                </c:pt>
                <c:pt idx="4">
                  <c:v>7.7297452046945834</c:v>
                </c:pt>
                <c:pt idx="5">
                  <c:v>8.3738906384202174</c:v>
                </c:pt>
                <c:pt idx="6">
                  <c:v>8.8748926424274526</c:v>
                </c:pt>
                <c:pt idx="7">
                  <c:v>9.3043229315774401</c:v>
                </c:pt>
                <c:pt idx="8">
                  <c:v>10.521042084168858</c:v>
                </c:pt>
                <c:pt idx="9">
                  <c:v>11.165187517893189</c:v>
                </c:pt>
                <c:pt idx="10">
                  <c:v>11.88090466647607</c:v>
                </c:pt>
                <c:pt idx="11">
                  <c:v>11.165187517893189</c:v>
                </c:pt>
                <c:pt idx="12">
                  <c:v>11.88090466647607</c:v>
                </c:pt>
                <c:pt idx="13">
                  <c:v>11.737761236758972</c:v>
                </c:pt>
                <c:pt idx="14">
                  <c:v>12.954480389350389</c:v>
                </c:pt>
                <c:pt idx="15">
                  <c:v>12.954480389350389</c:v>
                </c:pt>
                <c:pt idx="16">
                  <c:v>14.028056112224709</c:v>
                </c:pt>
                <c:pt idx="17">
                  <c:v>16.604637847123339</c:v>
                </c:pt>
                <c:pt idx="18">
                  <c:v>20.684225594044975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739-400E-9B88-0E76DDE85411}"/>
            </c:ext>
          </c:extLst>
        </c:ser>
        <c:ser>
          <c:idx val="2"/>
          <c:order val="2"/>
          <c:tx>
            <c:strRef>
              <c:f>'6 months healing'!$M$57</c:f>
              <c:strCache>
                <c:ptCount val="1"/>
                <c:pt idx="0">
                  <c:v>REF 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A5A5A5"/>
              </a:solidFill>
              <a:ln cmpd="sng">
                <a:solidFill>
                  <a:srgbClr val="A5A5A5"/>
                </a:solidFill>
              </a:ln>
            </c:spPr>
          </c:marker>
          <c:trendline>
            <c:name>Linear (Prism 3)</c:name>
            <c:spPr>
              <a:ln w="19050">
                <a:solidFill>
                  <a:srgbClr val="A5A5A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5933869476279876"/>
                  <c:y val="-0.4282530592766813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'6 months healing'!$A$58:$A$76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'6 months healing'!$M$58:$M$76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4.0795877469229369</c:v>
                </c:pt>
                <c:pt idx="2">
                  <c:v>4.5090180360716232</c:v>
                </c:pt>
                <c:pt idx="3">
                  <c:v>4.8668766103630636</c:v>
                </c:pt>
                <c:pt idx="4">
                  <c:v>5.4394503292301488</c:v>
                </c:pt>
                <c:pt idx="5">
                  <c:v>6.0120240480959319</c:v>
                </c:pt>
                <c:pt idx="6">
                  <c:v>5.7257371886630404</c:v>
                </c:pt>
                <c:pt idx="7">
                  <c:v>5.7257371886630404</c:v>
                </c:pt>
                <c:pt idx="8">
                  <c:v>6.0835957629544808</c:v>
                </c:pt>
                <c:pt idx="9">
                  <c:v>6.9424563412544575</c:v>
                </c:pt>
                <c:pt idx="10">
                  <c:v>7.5150300601202407</c:v>
                </c:pt>
                <c:pt idx="11">
                  <c:v>8.3738906384202174</c:v>
                </c:pt>
                <c:pt idx="12">
                  <c:v>9.0896077870030982</c:v>
                </c:pt>
                <c:pt idx="13">
                  <c:v>9.5190380761517837</c:v>
                </c:pt>
                <c:pt idx="14">
                  <c:v>9.5190380761517837</c:v>
                </c:pt>
                <c:pt idx="15">
                  <c:v>10.091611795018869</c:v>
                </c:pt>
                <c:pt idx="16">
                  <c:v>10.163183509877417</c:v>
                </c:pt>
                <c:pt idx="17">
                  <c:v>13.884912682507613</c:v>
                </c:pt>
                <c:pt idx="18">
                  <c:v>19.395934726596309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739-400E-9B88-0E76DDE854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067072"/>
        <c:axId val="126068608"/>
      </c:scatterChart>
      <c:valAx>
        <c:axId val="126067072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6068608"/>
        <c:crosses val="autoZero"/>
        <c:crossBetween val="midCat"/>
        <c:majorUnit val="1"/>
      </c:valAx>
      <c:valAx>
        <c:axId val="126068608"/>
        <c:scaling>
          <c:orientation val="minMax"/>
          <c:max val="6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6067072"/>
        <c:crosses val="autoZero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5.693875454180327E-2"/>
          <c:y val="3.4635670541182356E-2"/>
          <c:w val="0.14353574130635804"/>
          <c:h val="0.31312404131301769"/>
        </c:manualLayout>
      </c:layout>
      <c:overlay val="1"/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scatterChart>
        <c:scatterStyle val="lineMarker"/>
        <c:varyColors val="1"/>
        <c:ser>
          <c:idx val="0"/>
          <c:order val="0"/>
          <c:tx>
            <c:strRef>
              <c:f>'6 months healing'!$K$83</c:f>
              <c:strCache>
                <c:ptCount val="1"/>
                <c:pt idx="0">
                  <c:v>H 1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  <a:ln cmpd="sng">
                <a:solidFill>
                  <a:srgbClr val="5B9BD5"/>
                </a:solidFill>
              </a:ln>
            </c:spPr>
          </c:marker>
          <c:trendline>
            <c:name>Linear (Prism 1)</c:name>
            <c:spPr>
              <a:ln w="19050">
                <a:solidFill>
                  <a:srgbClr val="5B9BD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0614357093279272"/>
                  <c:y val="-0.64683486489942821"/>
                </c:manualLayout>
              </c:layout>
              <c:numFmt formatCode="General" sourceLinked="0"/>
            </c:trendlineLbl>
          </c:trendline>
          <c:xVal>
            <c:numRef>
              <c:f>'6 months healing'!$A$84:$A$102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'6 months healing'!$K$84:$K$102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3.9364443172058401</c:v>
                </c:pt>
                <c:pt idx="2">
                  <c:v>3.5070140280558517</c:v>
                </c:pt>
                <c:pt idx="3">
                  <c:v>4.2227311766387317</c:v>
                </c:pt>
                <c:pt idx="4">
                  <c:v>4.7237331806459668</c:v>
                </c:pt>
                <c:pt idx="5">
                  <c:v>4.9384483252216116</c:v>
                </c:pt>
                <c:pt idx="6">
                  <c:v>5.6541654738044924</c:v>
                </c:pt>
                <c:pt idx="7">
                  <c:v>5.940452333237384</c:v>
                </c:pt>
                <c:pt idx="8">
                  <c:v>6.6561694818202639</c:v>
                </c:pt>
                <c:pt idx="9">
                  <c:v>7.1571714858288003</c:v>
                </c:pt>
                <c:pt idx="10">
                  <c:v>9.2327512167188921</c:v>
                </c:pt>
                <c:pt idx="11">
                  <c:v>9.7337532207261273</c:v>
                </c:pt>
                <c:pt idx="12">
                  <c:v>10.521042084167556</c:v>
                </c:pt>
                <c:pt idx="13">
                  <c:v>10.807328943600448</c:v>
                </c:pt>
                <c:pt idx="14">
                  <c:v>11.022044088176091</c:v>
                </c:pt>
                <c:pt idx="15">
                  <c:v>12.095619811050412</c:v>
                </c:pt>
                <c:pt idx="16">
                  <c:v>12.381906670483303</c:v>
                </c:pt>
                <c:pt idx="17">
                  <c:v>15.531062124247716</c:v>
                </c:pt>
                <c:pt idx="18">
                  <c:v>21.113655883194962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397-4833-AD33-9EBA692FA641}"/>
            </c:ext>
          </c:extLst>
        </c:ser>
        <c:ser>
          <c:idx val="1"/>
          <c:order val="1"/>
          <c:tx>
            <c:strRef>
              <c:f>'6 months healing'!$L$83</c:f>
              <c:strCache>
                <c:ptCount val="1"/>
                <c:pt idx="0">
                  <c:v>H 2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  <a:ln cmpd="sng">
                <a:solidFill>
                  <a:srgbClr val="ED7D31"/>
                </a:solidFill>
              </a:ln>
            </c:spPr>
          </c:marker>
          <c:trendline>
            <c:name>Linear (Prism 2)</c:name>
            <c:spPr>
              <a:ln w="19050">
                <a:solidFill>
                  <a:srgbClr val="ED7D3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8963470634471917"/>
                  <c:y val="-0.47514794989373427"/>
                </c:manualLayout>
              </c:layout>
              <c:numFmt formatCode="General" sourceLinked="0"/>
            </c:trendlineLbl>
          </c:trendline>
          <c:xVal>
            <c:numRef>
              <c:f>'6 months healing'!$A$84:$A$102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'6 months healing'!$L$84:$L$102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2.4334383051815318</c:v>
                </c:pt>
                <c:pt idx="2">
                  <c:v>3.2207271686229602</c:v>
                </c:pt>
                <c:pt idx="3">
                  <c:v>3.7933008874887433</c:v>
                </c:pt>
                <c:pt idx="4">
                  <c:v>4.4374463212130753</c:v>
                </c:pt>
                <c:pt idx="5">
                  <c:v>5.1531634697959552</c:v>
                </c:pt>
                <c:pt idx="6">
                  <c:v>5.8688806183788351</c:v>
                </c:pt>
                <c:pt idx="7">
                  <c:v>6.6561694818202639</c:v>
                </c:pt>
                <c:pt idx="8">
                  <c:v>7.1571714858288003</c:v>
                </c:pt>
                <c:pt idx="9">
                  <c:v>7.3718866304031438</c:v>
                </c:pt>
                <c:pt idx="10">
                  <c:v>8.0160320641274758</c:v>
                </c:pt>
                <c:pt idx="11">
                  <c:v>9.3043229315774401</c:v>
                </c:pt>
                <c:pt idx="12">
                  <c:v>9.5906097910103316</c:v>
                </c:pt>
                <c:pt idx="13">
                  <c:v>11.165187517891887</c:v>
                </c:pt>
                <c:pt idx="14">
                  <c:v>11.022044088176091</c:v>
                </c:pt>
                <c:pt idx="15">
                  <c:v>11.379902662467533</c:v>
                </c:pt>
                <c:pt idx="16">
                  <c:v>12.167191525908962</c:v>
                </c:pt>
                <c:pt idx="17">
                  <c:v>14.743773260806288</c:v>
                </c:pt>
                <c:pt idx="18">
                  <c:v>23.046092184367957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397-4833-AD33-9EBA692FA641}"/>
            </c:ext>
          </c:extLst>
        </c:ser>
        <c:ser>
          <c:idx val="2"/>
          <c:order val="2"/>
          <c:tx>
            <c:strRef>
              <c:f>'6 months healing'!$M$83</c:f>
              <c:strCache>
                <c:ptCount val="1"/>
                <c:pt idx="0">
                  <c:v>H 3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A5A5A5"/>
              </a:solidFill>
              <a:ln cmpd="sng">
                <a:solidFill>
                  <a:srgbClr val="A5A5A5"/>
                </a:solidFill>
              </a:ln>
            </c:spPr>
          </c:marker>
          <c:trendline>
            <c:name>Linear (Prism 3)</c:name>
            <c:spPr>
              <a:ln w="19050">
                <a:solidFill>
                  <a:srgbClr val="A5A5A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9196979099153759"/>
                  <c:y val="-0.61536023774290394"/>
                </c:manualLayout>
              </c:layout>
              <c:numFmt formatCode="General" sourceLinked="0"/>
            </c:trendlineLbl>
          </c:trendline>
          <c:xVal>
            <c:numRef>
              <c:f>'6 months healing'!$A$84:$A$102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'6 months healing'!$M$84:$M$102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1.9324363011742969</c:v>
                </c:pt>
                <c:pt idx="2">
                  <c:v>2.5765817348986286</c:v>
                </c:pt>
                <c:pt idx="3">
                  <c:v>2.4334383051815318</c:v>
                </c:pt>
                <c:pt idx="4">
                  <c:v>2.8628685943315202</c:v>
                </c:pt>
                <c:pt idx="5">
                  <c:v>3.2922988834815086</c:v>
                </c:pt>
                <c:pt idx="6">
                  <c:v>4.0080160320643889</c:v>
                </c:pt>
                <c:pt idx="7">
                  <c:v>4.1511594617814858</c:v>
                </c:pt>
                <c:pt idx="8">
                  <c:v>4.7953048955058168</c:v>
                </c:pt>
                <c:pt idx="9">
                  <c:v>5.1531634697972573</c:v>
                </c:pt>
                <c:pt idx="10">
                  <c:v>5.9404523332386852</c:v>
                </c:pt>
                <c:pt idx="11">
                  <c:v>6.0120240480959319</c:v>
                </c:pt>
                <c:pt idx="12">
                  <c:v>6.5130260521044692</c:v>
                </c:pt>
                <c:pt idx="13">
                  <c:v>6.656169481821566</c:v>
                </c:pt>
                <c:pt idx="14">
                  <c:v>7.3003149155458971</c:v>
                </c:pt>
                <c:pt idx="15">
                  <c:v>7.2287432006873491</c:v>
                </c:pt>
                <c:pt idx="16">
                  <c:v>7.4434583452616918</c:v>
                </c:pt>
                <c:pt idx="17">
                  <c:v>10.449470369310308</c:v>
                </c:pt>
                <c:pt idx="18">
                  <c:v>20.612653879187725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397-4833-AD33-9EBA692FA641}"/>
            </c:ext>
          </c:extLst>
        </c:ser>
        <c:ser>
          <c:idx val="3"/>
          <c:order val="3"/>
          <c:tx>
            <c:strRef>
              <c:f>'6 months healing'!$N$83</c:f>
              <c:strCache>
                <c:ptCount val="1"/>
                <c:pt idx="0">
                  <c:v>H 4</c:v>
                </c:pt>
              </c:strCache>
            </c:strRef>
          </c:tx>
          <c:spPr>
            <a:ln w="19050">
              <a:noFill/>
            </a:ln>
          </c:spPr>
          <c:marker>
            <c:symbol val="triangle"/>
            <c:size val="5"/>
          </c:marker>
          <c:trendline>
            <c:spPr>
              <a:ln>
                <a:solidFill>
                  <a:schemeClr val="accent2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9196979099153759"/>
                  <c:y val="-0.45231537473129085"/>
                </c:manualLayout>
              </c:layout>
              <c:numFmt formatCode="General" sourceLinked="0"/>
            </c:trendlineLbl>
          </c:trendline>
          <c:xVal>
            <c:numRef>
              <c:f>'6 months healing'!$A$84:$A$102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'6 months healing'!$N$84:$N$102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1.4314342971657601</c:v>
                </c:pt>
                <c:pt idx="2">
                  <c:v>2.3618665903229834</c:v>
                </c:pt>
                <c:pt idx="3">
                  <c:v>3.4354423131973033</c:v>
                </c:pt>
                <c:pt idx="4">
                  <c:v>3.9364443172058401</c:v>
                </c:pt>
                <c:pt idx="5">
                  <c:v>4.2227311766387317</c:v>
                </c:pt>
                <c:pt idx="6">
                  <c:v>4.2227311766387317</c:v>
                </c:pt>
                <c:pt idx="7">
                  <c:v>4.5805897509301721</c:v>
                </c:pt>
                <c:pt idx="8">
                  <c:v>4.2227311766387317</c:v>
                </c:pt>
                <c:pt idx="9">
                  <c:v>5.6541654738044924</c:v>
                </c:pt>
                <c:pt idx="10">
                  <c:v>5.7973089035215883</c:v>
                </c:pt>
                <c:pt idx="11">
                  <c:v>6.3698826223873724</c:v>
                </c:pt>
                <c:pt idx="12">
                  <c:v>6.4414543372459203</c:v>
                </c:pt>
                <c:pt idx="13">
                  <c:v>7.0140280561117034</c:v>
                </c:pt>
                <c:pt idx="14">
                  <c:v>7.4434583452616918</c:v>
                </c:pt>
                <c:pt idx="15">
                  <c:v>8.0876037789860238</c:v>
                </c:pt>
                <c:pt idx="16">
                  <c:v>8.4454623532774633</c:v>
                </c:pt>
                <c:pt idx="17">
                  <c:v>10.878900658458996</c:v>
                </c:pt>
                <c:pt idx="18">
                  <c:v>16.819352991697681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9D-4529-9A42-8BD9D4610987}"/>
            </c:ext>
          </c:extLst>
        </c:ser>
        <c:ser>
          <c:idx val="4"/>
          <c:order val="4"/>
          <c:tx>
            <c:strRef>
              <c:f>'6 months healing'!$O$83</c:f>
              <c:strCache>
                <c:ptCount val="1"/>
                <c:pt idx="0">
                  <c:v>H 5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5"/>
          </c:marker>
          <c:trendline>
            <c:spPr>
              <a:ln>
                <a:solidFill>
                  <a:srgbClr val="0070C0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0112332280706595"/>
                  <c:y val="-0.34197903916302808"/>
                </c:manualLayout>
              </c:layout>
              <c:numFmt formatCode="General" sourceLinked="0"/>
            </c:trendlineLbl>
          </c:trendline>
          <c:xVal>
            <c:numRef>
              <c:f>'6 months healing'!$A$84:$A$102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'6 months healing'!$O$84:$O$102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0.14314342971579488</c:v>
                </c:pt>
                <c:pt idx="2">
                  <c:v>2.0755797308900918</c:v>
                </c:pt>
                <c:pt idx="3">
                  <c:v>2.0755797308900918</c:v>
                </c:pt>
                <c:pt idx="4">
                  <c:v>3.0775837389058633</c:v>
                </c:pt>
                <c:pt idx="5">
                  <c:v>3.5785857429144001</c:v>
                </c:pt>
                <c:pt idx="6">
                  <c:v>4.1511594617801837</c:v>
                </c:pt>
                <c:pt idx="7">
                  <c:v>4.9384483252216116</c:v>
                </c:pt>
                <c:pt idx="8">
                  <c:v>5.5825937589459436</c:v>
                </c:pt>
                <c:pt idx="9">
                  <c:v>5.7973089035202872</c:v>
                </c:pt>
                <c:pt idx="10">
                  <c:v>5.7257371886630404</c:v>
                </c:pt>
                <c:pt idx="11">
                  <c:v>7.0140280561117034</c:v>
                </c:pt>
                <c:pt idx="12">
                  <c:v>6.6561694818202639</c:v>
                </c:pt>
                <c:pt idx="13">
                  <c:v>7.944460349268927</c:v>
                </c:pt>
                <c:pt idx="14">
                  <c:v>7.8728886344116802</c:v>
                </c:pt>
                <c:pt idx="15">
                  <c:v>8.8748926424274526</c:v>
                </c:pt>
                <c:pt idx="16">
                  <c:v>8.6601774978518069</c:v>
                </c:pt>
                <c:pt idx="17">
                  <c:v>11.308330947608985</c:v>
                </c:pt>
                <c:pt idx="18">
                  <c:v>16.246779272830597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9D-4529-9A42-8BD9D4610987}"/>
            </c:ext>
          </c:extLst>
        </c:ser>
        <c:ser>
          <c:idx val="5"/>
          <c:order val="5"/>
          <c:tx>
            <c:strRef>
              <c:f>'6 months healing'!$P$83</c:f>
              <c:strCache>
                <c:ptCount val="1"/>
                <c:pt idx="0">
                  <c:v>H 6</c:v>
                </c:pt>
              </c:strCache>
            </c:strRef>
          </c:tx>
          <c:spPr>
            <a:ln w="19050">
              <a:noFill/>
            </a:ln>
          </c:spPr>
          <c:trendline>
            <c:spPr>
              <a:ln>
                <a:solidFill>
                  <a:schemeClr val="accent6">
                    <a:lumMod val="5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2715933275415883"/>
                  <c:y val="-0.22436962201070573"/>
                </c:manualLayout>
              </c:layout>
              <c:numFmt formatCode="General" sourceLinked="0"/>
            </c:trendlineLbl>
          </c:trendline>
          <c:xVal>
            <c:numRef>
              <c:f>'6 months healing'!$A$84:$A$102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'6 months healing'!$P$84:$P$102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1.6461494417401032</c:v>
                </c:pt>
                <c:pt idx="2">
                  <c:v>2.2902948754657371</c:v>
                </c:pt>
                <c:pt idx="3">
                  <c:v>3.0775837389058633</c:v>
                </c:pt>
                <c:pt idx="4">
                  <c:v>3.7933008874887433</c:v>
                </c:pt>
                <c:pt idx="5">
                  <c:v>4.5805897509301721</c:v>
                </c:pt>
                <c:pt idx="6">
                  <c:v>5.296306899513052</c:v>
                </c:pt>
                <c:pt idx="7">
                  <c:v>4.9384483252216116</c:v>
                </c:pt>
                <c:pt idx="8">
                  <c:v>5.6541654738044924</c:v>
                </c:pt>
                <c:pt idx="9">
                  <c:v>6.6561694818202639</c:v>
                </c:pt>
                <c:pt idx="10">
                  <c:v>7.0140280561117034</c:v>
                </c:pt>
                <c:pt idx="11">
                  <c:v>8.0160320641287779</c:v>
                </c:pt>
                <c:pt idx="12">
                  <c:v>8.3023189235616695</c:v>
                </c:pt>
                <c:pt idx="13">
                  <c:v>8.7317492127116569</c:v>
                </c:pt>
                <c:pt idx="14">
                  <c:v>9.6621815058688814</c:v>
                </c:pt>
                <c:pt idx="15">
                  <c:v>9.9484683653017729</c:v>
                </c:pt>
                <c:pt idx="16">
                  <c:v>11.594617807043177</c:v>
                </c:pt>
                <c:pt idx="17">
                  <c:v>14.958488405381933</c:v>
                </c:pt>
                <c:pt idx="18">
                  <c:v>18.68021757801343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79D-4529-9A42-8BD9D46109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36768"/>
        <c:axId val="127946752"/>
      </c:scatterChart>
      <c:valAx>
        <c:axId val="127936768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7946752"/>
        <c:crosses val="autoZero"/>
        <c:crossBetween val="midCat"/>
        <c:majorUnit val="1"/>
      </c:valAx>
      <c:valAx>
        <c:axId val="127946752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7936768"/>
        <c:crosses val="autoZero"/>
        <c:crossBetween val="midCat"/>
      </c:valAx>
    </c:plotArea>
    <c:legend>
      <c:legendPos val="r"/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6.0127694195843767E-2"/>
          <c:y val="3.7902211179519044E-2"/>
          <c:w val="8.7566409715423052E-2"/>
          <c:h val="0.49418784368891244"/>
        </c:manualLayout>
      </c:layout>
      <c:overlay val="1"/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scatterChart>
        <c:scatterStyle val="lineMarker"/>
        <c:varyColors val="1"/>
        <c:ser>
          <c:idx val="0"/>
          <c:order val="0"/>
          <c:tx>
            <c:strRef>
              <c:f>'6 months healing'!$K$31</c:f>
              <c:strCache>
                <c:ptCount val="1"/>
                <c:pt idx="0">
                  <c:v>REF 1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  <a:ln cmpd="sng">
                <a:solidFill>
                  <a:srgbClr val="5B9BD5"/>
                </a:solidFill>
              </a:ln>
            </c:spPr>
          </c:marker>
          <c:trendline>
            <c:name>Linear (Prism 1)</c:name>
            <c:spPr>
              <a:ln w="19050">
                <a:solidFill>
                  <a:srgbClr val="5B9BD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4925584479875957"/>
                  <c:y val="-0.6663982654342119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'6 months healing'!$A$32:$A$50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'6 months healing'!$K$32:$K$50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3.8648726023472917</c:v>
                </c:pt>
                <c:pt idx="2">
                  <c:v>4.8668766103630636</c:v>
                </c:pt>
                <c:pt idx="3">
                  <c:v>5.3678786143716</c:v>
                </c:pt>
                <c:pt idx="4">
                  <c:v>5.3678786143716</c:v>
                </c:pt>
                <c:pt idx="5">
                  <c:v>5.7973089035202872</c:v>
                </c:pt>
                <c:pt idx="6">
                  <c:v>5.7973089035202872</c:v>
                </c:pt>
                <c:pt idx="7">
                  <c:v>6.1551674778117267</c:v>
                </c:pt>
                <c:pt idx="8">
                  <c:v>6.5130260521031671</c:v>
                </c:pt>
                <c:pt idx="9">
                  <c:v>6.5130260521031671</c:v>
                </c:pt>
                <c:pt idx="10">
                  <c:v>7.300314915544595</c:v>
                </c:pt>
                <c:pt idx="11">
                  <c:v>7.4434583452616918</c:v>
                </c:pt>
                <c:pt idx="12">
                  <c:v>7.6581734898360354</c:v>
                </c:pt>
                <c:pt idx="13">
                  <c:v>8.6601774978518069</c:v>
                </c:pt>
                <c:pt idx="14">
                  <c:v>8.7317492127103549</c:v>
                </c:pt>
                <c:pt idx="15">
                  <c:v>9.2327512167188921</c:v>
                </c:pt>
                <c:pt idx="16">
                  <c:v>9.9484683653017729</c:v>
                </c:pt>
                <c:pt idx="17">
                  <c:v>12.167191525908962</c:v>
                </c:pt>
                <c:pt idx="18">
                  <c:v>18.751789292870676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9A3-400C-A5CC-DDCF6C12228D}"/>
            </c:ext>
          </c:extLst>
        </c:ser>
        <c:ser>
          <c:idx val="1"/>
          <c:order val="1"/>
          <c:tx>
            <c:strRef>
              <c:f>'6 months healing'!$L$31</c:f>
              <c:strCache>
                <c:ptCount val="1"/>
                <c:pt idx="0">
                  <c:v>REF 2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  <a:ln cmpd="sng">
                <a:solidFill>
                  <a:srgbClr val="ED7D31"/>
                </a:solidFill>
              </a:ln>
            </c:spPr>
          </c:marker>
          <c:trendline>
            <c:name>Linear (Prism 2)</c:name>
            <c:spPr>
              <a:ln w="19050">
                <a:solidFill>
                  <a:srgbClr val="ED7D3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3959966747928753"/>
                  <c:y val="-0.6210293278557571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'6 months healing'!$A$32:$A$50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'6 months healing'!$L$32:$L$50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2.0755797308900918</c:v>
                </c:pt>
                <c:pt idx="2">
                  <c:v>2.4334383051815318</c:v>
                </c:pt>
                <c:pt idx="3">
                  <c:v>2.7197251646144234</c:v>
                </c:pt>
                <c:pt idx="4">
                  <c:v>2.5050100200400802</c:v>
                </c:pt>
                <c:pt idx="5">
                  <c:v>3.2922988834815086</c:v>
                </c:pt>
                <c:pt idx="6">
                  <c:v>4.0080160320643889</c:v>
                </c:pt>
                <c:pt idx="7">
                  <c:v>3.8648726023472917</c:v>
                </c:pt>
                <c:pt idx="8">
                  <c:v>4.0795877469229369</c:v>
                </c:pt>
                <c:pt idx="9">
                  <c:v>4.9384483252216116</c:v>
                </c:pt>
                <c:pt idx="10">
                  <c:v>5.1531634697972573</c:v>
                </c:pt>
                <c:pt idx="11">
                  <c:v>6.3698826223873724</c:v>
                </c:pt>
                <c:pt idx="12">
                  <c:v>6.4414543372459203</c:v>
                </c:pt>
                <c:pt idx="13">
                  <c:v>6.6561694818202639</c:v>
                </c:pt>
                <c:pt idx="14">
                  <c:v>6.8708846263959087</c:v>
                </c:pt>
                <c:pt idx="15">
                  <c:v>7.3003149155458971</c:v>
                </c:pt>
                <c:pt idx="16">
                  <c:v>7.3718866304031438</c:v>
                </c:pt>
                <c:pt idx="17">
                  <c:v>9.0896077870030982</c:v>
                </c:pt>
                <c:pt idx="18">
                  <c:v>13.956484397366161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9A3-400C-A5CC-DDCF6C12228D}"/>
            </c:ext>
          </c:extLst>
        </c:ser>
        <c:ser>
          <c:idx val="2"/>
          <c:order val="2"/>
          <c:tx>
            <c:strRef>
              <c:f>'6 months healing'!$M$31</c:f>
              <c:strCache>
                <c:ptCount val="1"/>
                <c:pt idx="0">
                  <c:v>REF 3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A5A5A5"/>
              </a:solidFill>
              <a:ln cmpd="sng">
                <a:solidFill>
                  <a:srgbClr val="A5A5A5"/>
                </a:solidFill>
              </a:ln>
            </c:spPr>
          </c:marker>
          <c:trendline>
            <c:name>Linear (Prism 3)</c:name>
            <c:spPr>
              <a:ln w="19050">
                <a:solidFill>
                  <a:srgbClr val="A5A5A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3722718823848089"/>
                  <c:y val="-0.5309985164897865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'6 months healing'!$A$32:$A$50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'6 months healing'!$M$32:$M$50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2.5765817348986286</c:v>
                </c:pt>
                <c:pt idx="2">
                  <c:v>3.7933008874900453</c:v>
                </c:pt>
                <c:pt idx="3">
                  <c:v>3.363870598340057</c:v>
                </c:pt>
                <c:pt idx="4">
                  <c:v>3.1491554537657138</c:v>
                </c:pt>
                <c:pt idx="5">
                  <c:v>3.9364443172058401</c:v>
                </c:pt>
                <c:pt idx="6">
                  <c:v>3.7933008874900453</c:v>
                </c:pt>
                <c:pt idx="7">
                  <c:v>4.65216146578872</c:v>
                </c:pt>
                <c:pt idx="8">
                  <c:v>4.7953048955058168</c:v>
                </c:pt>
                <c:pt idx="9">
                  <c:v>5.2247351846558052</c:v>
                </c:pt>
                <c:pt idx="10">
                  <c:v>5.6541654738057936</c:v>
                </c:pt>
                <c:pt idx="11">
                  <c:v>6.2983109075301256</c:v>
                </c:pt>
                <c:pt idx="12">
                  <c:v>5.7257371886630404</c:v>
                </c:pt>
                <c:pt idx="13">
                  <c:v>6.656169481821566</c:v>
                </c:pt>
                <c:pt idx="14">
                  <c:v>7.7297452046958854</c:v>
                </c:pt>
                <c:pt idx="15">
                  <c:v>8.3738906384202174</c:v>
                </c:pt>
                <c:pt idx="16">
                  <c:v>8.3738906384202174</c:v>
                </c:pt>
                <c:pt idx="17">
                  <c:v>11.093615803034641</c:v>
                </c:pt>
                <c:pt idx="18">
                  <c:v>16.676209561981885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9A3-400C-A5CC-DDCF6C1222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12896"/>
        <c:axId val="132587520"/>
      </c:scatterChart>
      <c:valAx>
        <c:axId val="128112896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32587520"/>
        <c:crosses val="autoZero"/>
        <c:crossBetween val="midCat"/>
        <c:majorUnit val="1"/>
      </c:valAx>
      <c:valAx>
        <c:axId val="132587520"/>
        <c:scaling>
          <c:orientation val="minMax"/>
          <c:max val="6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8112896"/>
        <c:crosses val="autoZero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8.0675315941379208E-2"/>
          <c:y val="3.249206892616685E-2"/>
          <c:w val="0.16487628548210834"/>
          <c:h val="0.25385621362547073"/>
        </c:manualLayout>
      </c:layout>
      <c:overlay val="1"/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1"/>
        <c:ser>
          <c:idx val="0"/>
          <c:order val="0"/>
          <c:tx>
            <c:strRef>
              <c:f>'6 months healing'!$K$31</c:f>
              <c:strCache>
                <c:ptCount val="1"/>
                <c:pt idx="0">
                  <c:v>REF 1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  <a:ln cmpd="sng">
                <a:solidFill>
                  <a:srgbClr val="5B9BD5"/>
                </a:solidFill>
              </a:ln>
            </c:spPr>
          </c:marker>
          <c:trendline>
            <c:name>Linear (Prism 1)</c:name>
            <c:spPr>
              <a:ln w="19050">
                <a:solidFill>
                  <a:srgbClr val="5B9BD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2970026433528546"/>
                  <c:y val="-0.5289889307314846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'6 months healing'!$C$32:$C$50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'6 months healing'!$K$32:$K$50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3.8648726023472917</c:v>
                </c:pt>
                <c:pt idx="2">
                  <c:v>4.8668766103630636</c:v>
                </c:pt>
                <c:pt idx="3">
                  <c:v>5.3678786143716</c:v>
                </c:pt>
                <c:pt idx="4">
                  <c:v>5.3678786143716</c:v>
                </c:pt>
                <c:pt idx="5">
                  <c:v>5.7973089035202872</c:v>
                </c:pt>
                <c:pt idx="6">
                  <c:v>5.7973089035202872</c:v>
                </c:pt>
                <c:pt idx="7">
                  <c:v>6.1551674778117267</c:v>
                </c:pt>
                <c:pt idx="8">
                  <c:v>6.5130260521031671</c:v>
                </c:pt>
                <c:pt idx="9">
                  <c:v>6.5130260521031671</c:v>
                </c:pt>
                <c:pt idx="10">
                  <c:v>7.300314915544595</c:v>
                </c:pt>
                <c:pt idx="11">
                  <c:v>7.4434583452616918</c:v>
                </c:pt>
                <c:pt idx="12">
                  <c:v>7.6581734898360354</c:v>
                </c:pt>
                <c:pt idx="13">
                  <c:v>8.6601774978518069</c:v>
                </c:pt>
                <c:pt idx="14">
                  <c:v>8.7317492127103549</c:v>
                </c:pt>
                <c:pt idx="15">
                  <c:v>9.2327512167188921</c:v>
                </c:pt>
                <c:pt idx="16">
                  <c:v>9.9484683653017729</c:v>
                </c:pt>
                <c:pt idx="17">
                  <c:v>12.167191525908962</c:v>
                </c:pt>
                <c:pt idx="18">
                  <c:v>18.751789292870676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7E9-4721-9968-75216DF8CDC0}"/>
            </c:ext>
          </c:extLst>
        </c:ser>
        <c:ser>
          <c:idx val="1"/>
          <c:order val="1"/>
          <c:tx>
            <c:strRef>
              <c:f>'6 months healing'!$L$31</c:f>
              <c:strCache>
                <c:ptCount val="1"/>
                <c:pt idx="0">
                  <c:v>REF 2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  <a:ln cmpd="sng">
                <a:solidFill>
                  <a:srgbClr val="ED7D31"/>
                </a:solidFill>
              </a:ln>
            </c:spPr>
          </c:marker>
          <c:trendline>
            <c:name>Linear (Prism 2)</c:name>
            <c:spPr>
              <a:ln w="19050">
                <a:solidFill>
                  <a:srgbClr val="ED7D3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4175245887858322"/>
                  <c:y val="-0.5017350222526532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'6 months healing'!$C$32:$C$50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'6 months healing'!$L$32:$L$50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2.0755797308900918</c:v>
                </c:pt>
                <c:pt idx="2">
                  <c:v>2.4334383051815318</c:v>
                </c:pt>
                <c:pt idx="3">
                  <c:v>2.7197251646144234</c:v>
                </c:pt>
                <c:pt idx="4">
                  <c:v>2.5050100200400802</c:v>
                </c:pt>
                <c:pt idx="5">
                  <c:v>3.2922988834815086</c:v>
                </c:pt>
                <c:pt idx="6">
                  <c:v>4.0080160320643889</c:v>
                </c:pt>
                <c:pt idx="7">
                  <c:v>3.8648726023472917</c:v>
                </c:pt>
                <c:pt idx="8">
                  <c:v>4.0795877469229369</c:v>
                </c:pt>
                <c:pt idx="9">
                  <c:v>4.9384483252216116</c:v>
                </c:pt>
                <c:pt idx="10">
                  <c:v>5.1531634697972573</c:v>
                </c:pt>
                <c:pt idx="11">
                  <c:v>6.3698826223873724</c:v>
                </c:pt>
                <c:pt idx="12">
                  <c:v>6.4414543372459203</c:v>
                </c:pt>
                <c:pt idx="13">
                  <c:v>6.6561694818202639</c:v>
                </c:pt>
                <c:pt idx="14">
                  <c:v>6.8708846263959087</c:v>
                </c:pt>
                <c:pt idx="15">
                  <c:v>7.3003149155458971</c:v>
                </c:pt>
                <c:pt idx="16">
                  <c:v>7.3718866304031438</c:v>
                </c:pt>
                <c:pt idx="17">
                  <c:v>9.0896077870030982</c:v>
                </c:pt>
                <c:pt idx="18">
                  <c:v>13.956484397366161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7E9-4721-9968-75216DF8CDC0}"/>
            </c:ext>
          </c:extLst>
        </c:ser>
        <c:ser>
          <c:idx val="2"/>
          <c:order val="2"/>
          <c:tx>
            <c:strRef>
              <c:f>'6 months healing'!$M$31</c:f>
              <c:strCache>
                <c:ptCount val="1"/>
                <c:pt idx="0">
                  <c:v>REF 3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A5A5A5"/>
              </a:solidFill>
              <a:ln cmpd="sng">
                <a:solidFill>
                  <a:srgbClr val="A5A5A5"/>
                </a:solidFill>
              </a:ln>
            </c:spPr>
          </c:marker>
          <c:trendline>
            <c:name>Linear (Prism 3)</c:name>
            <c:spPr>
              <a:ln w="19050">
                <a:solidFill>
                  <a:srgbClr val="A5A5A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4412493811938986"/>
                  <c:y val="-0.3950603674540682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'6 months healing'!$C$32:$C$50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'6 months healing'!$M$32:$M$50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2.5765817348986286</c:v>
                </c:pt>
                <c:pt idx="2">
                  <c:v>3.7933008874900453</c:v>
                </c:pt>
                <c:pt idx="3">
                  <c:v>3.363870598340057</c:v>
                </c:pt>
                <c:pt idx="4">
                  <c:v>3.1491554537657138</c:v>
                </c:pt>
                <c:pt idx="5">
                  <c:v>3.9364443172058401</c:v>
                </c:pt>
                <c:pt idx="6">
                  <c:v>3.7933008874900453</c:v>
                </c:pt>
                <c:pt idx="7">
                  <c:v>4.65216146578872</c:v>
                </c:pt>
                <c:pt idx="8">
                  <c:v>4.7953048955058168</c:v>
                </c:pt>
                <c:pt idx="9">
                  <c:v>5.2247351846558052</c:v>
                </c:pt>
                <c:pt idx="10">
                  <c:v>5.6541654738057936</c:v>
                </c:pt>
                <c:pt idx="11">
                  <c:v>6.2983109075301256</c:v>
                </c:pt>
                <c:pt idx="12">
                  <c:v>5.7257371886630404</c:v>
                </c:pt>
                <c:pt idx="13">
                  <c:v>6.656169481821566</c:v>
                </c:pt>
                <c:pt idx="14">
                  <c:v>7.7297452046958854</c:v>
                </c:pt>
                <c:pt idx="15">
                  <c:v>8.3738906384202174</c:v>
                </c:pt>
                <c:pt idx="16">
                  <c:v>8.3738906384202174</c:v>
                </c:pt>
                <c:pt idx="17">
                  <c:v>11.093615803034641</c:v>
                </c:pt>
                <c:pt idx="18">
                  <c:v>16.676209561981885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7E9-4721-9968-75216DF8CD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12896"/>
        <c:axId val="132587520"/>
      </c:scatterChart>
      <c:valAx>
        <c:axId val="128112896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Root of time</a:t>
                </a:r>
              </a:p>
            </c:rich>
          </c:tx>
          <c:overlay val="0"/>
        </c:title>
        <c:numFmt formatCode="0" sourceLinked="0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32587520"/>
        <c:crosses val="autoZero"/>
        <c:crossBetween val="midCat"/>
        <c:majorUnit val="2"/>
      </c:valAx>
      <c:valAx>
        <c:axId val="132587520"/>
        <c:scaling>
          <c:orientation val="minMax"/>
          <c:max val="6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8112896"/>
        <c:crosses val="autoZero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8.0675315941379208E-2"/>
          <c:y val="3.249206892616685E-2"/>
          <c:w val="0.16487628548210834"/>
          <c:h val="0.25385621362547073"/>
        </c:manualLayout>
      </c:layout>
      <c:overlay val="1"/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6866272498855792E-2"/>
          <c:y val="2.886002886002886E-2"/>
          <c:w val="0.90621795051419285"/>
          <c:h val="0.82049561986569863"/>
        </c:manualLayout>
      </c:layout>
      <c:scatterChart>
        <c:scatterStyle val="lineMarker"/>
        <c:varyColors val="1"/>
        <c:ser>
          <c:idx val="0"/>
          <c:order val="0"/>
          <c:tx>
            <c:strRef>
              <c:f>'6 months healing'!$K$57</c:f>
              <c:strCache>
                <c:ptCount val="1"/>
                <c:pt idx="0">
                  <c:v>REF 4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  <a:ln cmpd="sng">
                <a:solidFill>
                  <a:srgbClr val="5B9BD5"/>
                </a:solidFill>
              </a:ln>
            </c:spPr>
          </c:marker>
          <c:trendline>
            <c:name>Linear (Prism 1)</c:name>
            <c:spPr>
              <a:ln w="19050">
                <a:solidFill>
                  <a:srgbClr val="5B9BD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9176432127478725"/>
                  <c:y val="-0.5964415811659906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'6 months healing'!$C$58:$C$76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'6 months healing'!$K$58:$K$76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2.0755797308900918</c:v>
                </c:pt>
                <c:pt idx="2">
                  <c:v>2.8628685943315202</c:v>
                </c:pt>
                <c:pt idx="3">
                  <c:v>3.0060120240473149</c:v>
                </c:pt>
                <c:pt idx="4">
                  <c:v>3.0060120240473149</c:v>
                </c:pt>
                <c:pt idx="5">
                  <c:v>3.5070140280558517</c:v>
                </c:pt>
                <c:pt idx="6">
                  <c:v>4.2943028914972805</c:v>
                </c:pt>
                <c:pt idx="7">
                  <c:v>4.5090180360716232</c:v>
                </c:pt>
                <c:pt idx="8">
                  <c:v>4.65216146578872</c:v>
                </c:pt>
                <c:pt idx="9">
                  <c:v>4.5805897509301721</c:v>
                </c:pt>
                <c:pt idx="10">
                  <c:v>5.5825937589459436</c:v>
                </c:pt>
                <c:pt idx="11">
                  <c:v>5.2247351846545032</c:v>
                </c:pt>
                <c:pt idx="12">
                  <c:v>5.5825937589459436</c:v>
                </c:pt>
                <c:pt idx="13">
                  <c:v>5.5110220440873956</c:v>
                </c:pt>
                <c:pt idx="14">
                  <c:v>6.2267391926702755</c:v>
                </c:pt>
                <c:pt idx="15">
                  <c:v>6.5845977669617151</c:v>
                </c:pt>
                <c:pt idx="16">
                  <c:v>6.5130260521044692</c:v>
                </c:pt>
                <c:pt idx="17">
                  <c:v>7.5866017749787886</c:v>
                </c:pt>
                <c:pt idx="18">
                  <c:v>11.80933295161752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97-4886-8970-C8058B27B322}"/>
            </c:ext>
          </c:extLst>
        </c:ser>
        <c:ser>
          <c:idx val="1"/>
          <c:order val="1"/>
          <c:tx>
            <c:strRef>
              <c:f>'6 months healing'!$L$57</c:f>
              <c:strCache>
                <c:ptCount val="1"/>
                <c:pt idx="0">
                  <c:v>REF 5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  <a:ln cmpd="sng">
                <a:solidFill>
                  <a:srgbClr val="ED7D31"/>
                </a:solidFill>
              </a:ln>
            </c:spPr>
          </c:marker>
          <c:trendline>
            <c:name>Linear (Prism 2)</c:name>
            <c:spPr>
              <a:ln w="19050">
                <a:solidFill>
                  <a:srgbClr val="ED7D3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6291497370657847"/>
                  <c:y val="-0.3484657599618229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'6 months healing'!$C$58:$C$76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'6 months healing'!$L$58:$L$76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5.940452333237384</c:v>
                </c:pt>
                <c:pt idx="2">
                  <c:v>8.517034068136013</c:v>
                </c:pt>
                <c:pt idx="3">
                  <c:v>8.517034068136013</c:v>
                </c:pt>
                <c:pt idx="4">
                  <c:v>7.7297452046945834</c:v>
                </c:pt>
                <c:pt idx="5">
                  <c:v>8.3738906384202174</c:v>
                </c:pt>
                <c:pt idx="6">
                  <c:v>8.8748926424274526</c:v>
                </c:pt>
                <c:pt idx="7">
                  <c:v>9.3043229315774401</c:v>
                </c:pt>
                <c:pt idx="8">
                  <c:v>10.521042084168858</c:v>
                </c:pt>
                <c:pt idx="9">
                  <c:v>11.165187517893189</c:v>
                </c:pt>
                <c:pt idx="10">
                  <c:v>11.88090466647607</c:v>
                </c:pt>
                <c:pt idx="11">
                  <c:v>11.165187517893189</c:v>
                </c:pt>
                <c:pt idx="12">
                  <c:v>11.88090466647607</c:v>
                </c:pt>
                <c:pt idx="13">
                  <c:v>11.737761236758972</c:v>
                </c:pt>
                <c:pt idx="14">
                  <c:v>12.954480389350389</c:v>
                </c:pt>
                <c:pt idx="15">
                  <c:v>12.954480389350389</c:v>
                </c:pt>
                <c:pt idx="16">
                  <c:v>14.028056112224709</c:v>
                </c:pt>
                <c:pt idx="17">
                  <c:v>16.604637847123339</c:v>
                </c:pt>
                <c:pt idx="18">
                  <c:v>20.684225594044975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897-4886-8970-C8058B27B322}"/>
            </c:ext>
          </c:extLst>
        </c:ser>
        <c:ser>
          <c:idx val="2"/>
          <c:order val="2"/>
          <c:tx>
            <c:strRef>
              <c:f>'6 months healing'!$M$57</c:f>
              <c:strCache>
                <c:ptCount val="1"/>
                <c:pt idx="0">
                  <c:v>REF 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A5A5A5"/>
              </a:solidFill>
              <a:ln cmpd="sng">
                <a:solidFill>
                  <a:srgbClr val="A5A5A5"/>
                </a:solidFill>
              </a:ln>
            </c:spPr>
          </c:marker>
          <c:trendline>
            <c:name>Linear (Prism 3)</c:name>
            <c:spPr>
              <a:ln w="19050">
                <a:solidFill>
                  <a:srgbClr val="A5A5A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581700152249652"/>
                  <c:y val="-0.2796391360170887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'6 months healing'!$C$58:$C$76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'6 months healing'!$M$58:$M$76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4.0795877469229369</c:v>
                </c:pt>
                <c:pt idx="2">
                  <c:v>4.5090180360716232</c:v>
                </c:pt>
                <c:pt idx="3">
                  <c:v>4.8668766103630636</c:v>
                </c:pt>
                <c:pt idx="4">
                  <c:v>5.4394503292301488</c:v>
                </c:pt>
                <c:pt idx="5">
                  <c:v>6.0120240480959319</c:v>
                </c:pt>
                <c:pt idx="6">
                  <c:v>5.7257371886630404</c:v>
                </c:pt>
                <c:pt idx="7">
                  <c:v>5.7257371886630404</c:v>
                </c:pt>
                <c:pt idx="8">
                  <c:v>6.0835957629544808</c:v>
                </c:pt>
                <c:pt idx="9">
                  <c:v>6.9424563412544575</c:v>
                </c:pt>
                <c:pt idx="10">
                  <c:v>7.5150300601202407</c:v>
                </c:pt>
                <c:pt idx="11">
                  <c:v>8.3738906384202174</c:v>
                </c:pt>
                <c:pt idx="12">
                  <c:v>9.0896077870030982</c:v>
                </c:pt>
                <c:pt idx="13">
                  <c:v>9.5190380761517837</c:v>
                </c:pt>
                <c:pt idx="14">
                  <c:v>9.5190380761517837</c:v>
                </c:pt>
                <c:pt idx="15">
                  <c:v>10.091611795018869</c:v>
                </c:pt>
                <c:pt idx="16">
                  <c:v>10.163183509877417</c:v>
                </c:pt>
                <c:pt idx="17">
                  <c:v>13.884912682507613</c:v>
                </c:pt>
                <c:pt idx="18">
                  <c:v>19.395934726596309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897-4886-8970-C8058B27B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067072"/>
        <c:axId val="126068608"/>
      </c:scatterChart>
      <c:valAx>
        <c:axId val="126067072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Root of time</a:t>
                </a:r>
              </a:p>
            </c:rich>
          </c:tx>
          <c:overlay val="0"/>
        </c:title>
        <c:numFmt formatCode="0" sourceLinked="0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6068608"/>
        <c:crosses val="autoZero"/>
        <c:crossBetween val="midCat"/>
        <c:majorUnit val="2"/>
      </c:valAx>
      <c:valAx>
        <c:axId val="126068608"/>
        <c:scaling>
          <c:orientation val="minMax"/>
          <c:max val="6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6067072"/>
        <c:crosses val="autoZero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5.693875454180327E-2"/>
          <c:y val="3.4635670541182356E-2"/>
          <c:w val="0.14353574130635804"/>
          <c:h val="0.31312404131301769"/>
        </c:manualLayout>
      </c:layout>
      <c:overlay val="1"/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1"/>
        <c:ser>
          <c:idx val="0"/>
          <c:order val="0"/>
          <c:tx>
            <c:strRef>
              <c:f>'6 months healing'!$K$83</c:f>
              <c:strCache>
                <c:ptCount val="1"/>
                <c:pt idx="0">
                  <c:v>H 1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  <a:ln cmpd="sng">
                <a:solidFill>
                  <a:srgbClr val="5B9BD5"/>
                </a:solidFill>
              </a:ln>
            </c:spPr>
          </c:marker>
          <c:trendline>
            <c:name>Linear (Prism 1)</c:name>
            <c:spPr>
              <a:ln w="19050">
                <a:solidFill>
                  <a:srgbClr val="5B9BD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0255710155319899"/>
                  <c:y val="-0.50258728099822791"/>
                </c:manualLayout>
              </c:layout>
              <c:numFmt formatCode="General" sourceLinked="0"/>
            </c:trendlineLbl>
          </c:trendline>
          <c:xVal>
            <c:numRef>
              <c:f>'6 months healing'!$C$84:$C$102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'6 months healing'!$K$84:$K$102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3.9364443172058401</c:v>
                </c:pt>
                <c:pt idx="2">
                  <c:v>3.5070140280558517</c:v>
                </c:pt>
                <c:pt idx="3">
                  <c:v>4.2227311766387317</c:v>
                </c:pt>
                <c:pt idx="4">
                  <c:v>4.7237331806459668</c:v>
                </c:pt>
                <c:pt idx="5">
                  <c:v>4.9384483252216116</c:v>
                </c:pt>
                <c:pt idx="6">
                  <c:v>5.6541654738044924</c:v>
                </c:pt>
                <c:pt idx="7">
                  <c:v>5.940452333237384</c:v>
                </c:pt>
                <c:pt idx="8">
                  <c:v>6.6561694818202639</c:v>
                </c:pt>
                <c:pt idx="9">
                  <c:v>7.1571714858288003</c:v>
                </c:pt>
                <c:pt idx="10">
                  <c:v>9.2327512167188921</c:v>
                </c:pt>
                <c:pt idx="11">
                  <c:v>9.7337532207261273</c:v>
                </c:pt>
                <c:pt idx="12">
                  <c:v>10.521042084167556</c:v>
                </c:pt>
                <c:pt idx="13">
                  <c:v>10.807328943600448</c:v>
                </c:pt>
                <c:pt idx="14">
                  <c:v>11.022044088176091</c:v>
                </c:pt>
                <c:pt idx="15">
                  <c:v>12.095619811050412</c:v>
                </c:pt>
                <c:pt idx="16">
                  <c:v>12.381906670483303</c:v>
                </c:pt>
                <c:pt idx="17">
                  <c:v>15.531062124247716</c:v>
                </c:pt>
                <c:pt idx="18">
                  <c:v>21.113655883194962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BDD-460A-BE12-D4E480AE9217}"/>
            </c:ext>
          </c:extLst>
        </c:ser>
        <c:ser>
          <c:idx val="1"/>
          <c:order val="1"/>
          <c:tx>
            <c:strRef>
              <c:f>'6 months healing'!$L$83</c:f>
              <c:strCache>
                <c:ptCount val="1"/>
                <c:pt idx="0">
                  <c:v>H 2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  <a:ln cmpd="sng">
                <a:solidFill>
                  <a:srgbClr val="ED7D31"/>
                </a:solidFill>
              </a:ln>
            </c:spPr>
          </c:marker>
          <c:trendline>
            <c:name>Linear (Prism 2)</c:name>
            <c:spPr>
              <a:ln w="19050">
                <a:solidFill>
                  <a:srgbClr val="ED7D3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143957968476357"/>
                  <c:y val="-0.33359665308657765"/>
                </c:manualLayout>
              </c:layout>
              <c:numFmt formatCode="General" sourceLinked="0"/>
            </c:trendlineLbl>
          </c:trendline>
          <c:xVal>
            <c:numRef>
              <c:f>'6 months healing'!$C$84:$C$102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'6 months healing'!$L$84:$L$102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2.4334383051815318</c:v>
                </c:pt>
                <c:pt idx="2">
                  <c:v>3.2207271686229602</c:v>
                </c:pt>
                <c:pt idx="3">
                  <c:v>3.7933008874887433</c:v>
                </c:pt>
                <c:pt idx="4">
                  <c:v>4.4374463212130753</c:v>
                </c:pt>
                <c:pt idx="5">
                  <c:v>5.1531634697959552</c:v>
                </c:pt>
                <c:pt idx="6">
                  <c:v>5.8688806183788351</c:v>
                </c:pt>
                <c:pt idx="7">
                  <c:v>6.6561694818202639</c:v>
                </c:pt>
                <c:pt idx="8">
                  <c:v>7.1571714858288003</c:v>
                </c:pt>
                <c:pt idx="9">
                  <c:v>7.3718866304031438</c:v>
                </c:pt>
                <c:pt idx="10">
                  <c:v>8.0160320641274758</c:v>
                </c:pt>
                <c:pt idx="11">
                  <c:v>9.3043229315774401</c:v>
                </c:pt>
                <c:pt idx="12">
                  <c:v>9.5906097910103316</c:v>
                </c:pt>
                <c:pt idx="13">
                  <c:v>11.165187517891887</c:v>
                </c:pt>
                <c:pt idx="14">
                  <c:v>11.022044088176091</c:v>
                </c:pt>
                <c:pt idx="15">
                  <c:v>11.379902662467533</c:v>
                </c:pt>
                <c:pt idx="16">
                  <c:v>12.167191525908962</c:v>
                </c:pt>
                <c:pt idx="17">
                  <c:v>14.743773260806288</c:v>
                </c:pt>
                <c:pt idx="18">
                  <c:v>23.046092184367957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BDD-460A-BE12-D4E480AE9217}"/>
            </c:ext>
          </c:extLst>
        </c:ser>
        <c:ser>
          <c:idx val="2"/>
          <c:order val="2"/>
          <c:tx>
            <c:strRef>
              <c:f>'6 months healing'!$M$83</c:f>
              <c:strCache>
                <c:ptCount val="1"/>
                <c:pt idx="0">
                  <c:v>H 3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A5A5A5"/>
              </a:solidFill>
              <a:ln cmpd="sng">
                <a:solidFill>
                  <a:srgbClr val="A5A5A5"/>
                </a:solidFill>
              </a:ln>
            </c:spPr>
          </c:marker>
          <c:trendline>
            <c:name>Linear (Prism 3)</c:name>
            <c:spPr>
              <a:ln w="19050">
                <a:solidFill>
                  <a:srgbClr val="A5A5A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1906596614127265"/>
                  <c:y val="-0.46188525738227038"/>
                </c:manualLayout>
              </c:layout>
              <c:numFmt formatCode="General" sourceLinked="0"/>
            </c:trendlineLbl>
          </c:trendline>
          <c:xVal>
            <c:numRef>
              <c:f>'6 months healing'!$C$84:$C$102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'6 months healing'!$M$84:$M$102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1.9324363011742969</c:v>
                </c:pt>
                <c:pt idx="2">
                  <c:v>2.5765817348986286</c:v>
                </c:pt>
                <c:pt idx="3">
                  <c:v>2.4334383051815318</c:v>
                </c:pt>
                <c:pt idx="4">
                  <c:v>2.8628685943315202</c:v>
                </c:pt>
                <c:pt idx="5">
                  <c:v>3.2922988834815086</c:v>
                </c:pt>
                <c:pt idx="6">
                  <c:v>4.0080160320643889</c:v>
                </c:pt>
                <c:pt idx="7">
                  <c:v>4.1511594617814858</c:v>
                </c:pt>
                <c:pt idx="8">
                  <c:v>4.7953048955058168</c:v>
                </c:pt>
                <c:pt idx="9">
                  <c:v>5.1531634697972573</c:v>
                </c:pt>
                <c:pt idx="10">
                  <c:v>5.9404523332386852</c:v>
                </c:pt>
                <c:pt idx="11">
                  <c:v>6.0120240480959319</c:v>
                </c:pt>
                <c:pt idx="12">
                  <c:v>6.5130260521044692</c:v>
                </c:pt>
                <c:pt idx="13">
                  <c:v>6.656169481821566</c:v>
                </c:pt>
                <c:pt idx="14">
                  <c:v>7.3003149155458971</c:v>
                </c:pt>
                <c:pt idx="15">
                  <c:v>7.2287432006873491</c:v>
                </c:pt>
                <c:pt idx="16">
                  <c:v>7.4434583452616918</c:v>
                </c:pt>
                <c:pt idx="17">
                  <c:v>10.449470369310308</c:v>
                </c:pt>
                <c:pt idx="18">
                  <c:v>20.612653879187725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BDD-460A-BE12-D4E480AE9217}"/>
            </c:ext>
          </c:extLst>
        </c:ser>
        <c:ser>
          <c:idx val="3"/>
          <c:order val="3"/>
          <c:tx>
            <c:strRef>
              <c:f>'6 months healing'!$N$83</c:f>
              <c:strCache>
                <c:ptCount val="1"/>
                <c:pt idx="0">
                  <c:v>H 4</c:v>
                </c:pt>
              </c:strCache>
            </c:strRef>
          </c:tx>
          <c:spPr>
            <a:ln w="19050">
              <a:noFill/>
            </a:ln>
          </c:spPr>
          <c:marker>
            <c:symbol val="triangle"/>
            <c:size val="5"/>
          </c:marker>
          <c:trendline>
            <c:spPr>
              <a:ln>
                <a:solidFill>
                  <a:schemeClr val="accent2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0722727084683594"/>
                  <c:y val="-0.33014621432181768"/>
                </c:manualLayout>
              </c:layout>
              <c:numFmt formatCode="General" sourceLinked="0"/>
            </c:trendlineLbl>
          </c:trendline>
          <c:xVal>
            <c:numRef>
              <c:f>'6 months healing'!$C$84:$C$102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'6 months healing'!$N$84:$N$102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1.4314342971657601</c:v>
                </c:pt>
                <c:pt idx="2">
                  <c:v>2.3618665903229834</c:v>
                </c:pt>
                <c:pt idx="3">
                  <c:v>3.4354423131973033</c:v>
                </c:pt>
                <c:pt idx="4">
                  <c:v>3.9364443172058401</c:v>
                </c:pt>
                <c:pt idx="5">
                  <c:v>4.2227311766387317</c:v>
                </c:pt>
                <c:pt idx="6">
                  <c:v>4.2227311766387317</c:v>
                </c:pt>
                <c:pt idx="7">
                  <c:v>4.5805897509301721</c:v>
                </c:pt>
                <c:pt idx="8">
                  <c:v>4.2227311766387317</c:v>
                </c:pt>
                <c:pt idx="9">
                  <c:v>5.6541654738044924</c:v>
                </c:pt>
                <c:pt idx="10">
                  <c:v>5.7973089035215883</c:v>
                </c:pt>
                <c:pt idx="11">
                  <c:v>6.3698826223873724</c:v>
                </c:pt>
                <c:pt idx="12">
                  <c:v>6.4414543372459203</c:v>
                </c:pt>
                <c:pt idx="13">
                  <c:v>7.0140280561117034</c:v>
                </c:pt>
                <c:pt idx="14">
                  <c:v>7.4434583452616918</c:v>
                </c:pt>
                <c:pt idx="15">
                  <c:v>8.0876037789860238</c:v>
                </c:pt>
                <c:pt idx="16">
                  <c:v>8.4454623532774633</c:v>
                </c:pt>
                <c:pt idx="17">
                  <c:v>10.878900658458996</c:v>
                </c:pt>
                <c:pt idx="18">
                  <c:v>16.819352991697681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BDD-460A-BE12-D4E480AE9217}"/>
            </c:ext>
          </c:extLst>
        </c:ser>
        <c:ser>
          <c:idx val="4"/>
          <c:order val="4"/>
          <c:tx>
            <c:strRef>
              <c:f>'6 months healing'!$O$83</c:f>
              <c:strCache>
                <c:ptCount val="1"/>
                <c:pt idx="0">
                  <c:v>H 5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5"/>
          </c:marker>
          <c:trendline>
            <c:spPr>
              <a:ln>
                <a:solidFill>
                  <a:srgbClr val="0070C0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0489218620001741"/>
                  <c:y val="-0.25224473390942143"/>
                </c:manualLayout>
              </c:layout>
              <c:numFmt formatCode="General" sourceLinked="0"/>
            </c:trendlineLbl>
          </c:trendline>
          <c:xVal>
            <c:numRef>
              <c:f>'6 months healing'!$C$84:$C$102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'6 months healing'!$O$84:$O$102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0.14314342971579488</c:v>
                </c:pt>
                <c:pt idx="2">
                  <c:v>2.0755797308900918</c:v>
                </c:pt>
                <c:pt idx="3">
                  <c:v>2.0755797308900918</c:v>
                </c:pt>
                <c:pt idx="4">
                  <c:v>3.0775837389058633</c:v>
                </c:pt>
                <c:pt idx="5">
                  <c:v>3.5785857429144001</c:v>
                </c:pt>
                <c:pt idx="6">
                  <c:v>4.1511594617801837</c:v>
                </c:pt>
                <c:pt idx="7">
                  <c:v>4.9384483252216116</c:v>
                </c:pt>
                <c:pt idx="8">
                  <c:v>5.5825937589459436</c:v>
                </c:pt>
                <c:pt idx="9">
                  <c:v>5.7973089035202872</c:v>
                </c:pt>
                <c:pt idx="10">
                  <c:v>5.7257371886630404</c:v>
                </c:pt>
                <c:pt idx="11">
                  <c:v>7.0140280561117034</c:v>
                </c:pt>
                <c:pt idx="12">
                  <c:v>6.6561694818202639</c:v>
                </c:pt>
                <c:pt idx="13">
                  <c:v>7.944460349268927</c:v>
                </c:pt>
                <c:pt idx="14">
                  <c:v>7.8728886344116802</c:v>
                </c:pt>
                <c:pt idx="15">
                  <c:v>8.8748926424274526</c:v>
                </c:pt>
                <c:pt idx="16">
                  <c:v>8.6601774978518069</c:v>
                </c:pt>
                <c:pt idx="17">
                  <c:v>11.308330947608985</c:v>
                </c:pt>
                <c:pt idx="18">
                  <c:v>16.246779272830597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BDD-460A-BE12-D4E480AE9217}"/>
            </c:ext>
          </c:extLst>
        </c:ser>
        <c:ser>
          <c:idx val="5"/>
          <c:order val="5"/>
          <c:tx>
            <c:strRef>
              <c:f>'6 months healing'!$P$83</c:f>
              <c:strCache>
                <c:ptCount val="1"/>
                <c:pt idx="0">
                  <c:v>H 6</c:v>
                </c:pt>
              </c:strCache>
            </c:strRef>
          </c:tx>
          <c:spPr>
            <a:ln w="19050">
              <a:noFill/>
            </a:ln>
          </c:spPr>
          <c:trendline>
            <c:spPr>
              <a:ln>
                <a:solidFill>
                  <a:schemeClr val="accent6">
                    <a:lumMod val="5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0722727084683594"/>
                  <c:y val="-0.129956458458934"/>
                </c:manualLayout>
              </c:layout>
              <c:numFmt formatCode="General" sourceLinked="0"/>
            </c:trendlineLbl>
          </c:trendline>
          <c:xVal>
            <c:numRef>
              <c:f>'6 months healing'!$C$84:$C$102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'6 months healing'!$P$84:$P$102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1.6461494417401032</c:v>
                </c:pt>
                <c:pt idx="2">
                  <c:v>2.2902948754657371</c:v>
                </c:pt>
                <c:pt idx="3">
                  <c:v>3.0775837389058633</c:v>
                </c:pt>
                <c:pt idx="4">
                  <c:v>3.7933008874887433</c:v>
                </c:pt>
                <c:pt idx="5">
                  <c:v>4.5805897509301721</c:v>
                </c:pt>
                <c:pt idx="6">
                  <c:v>5.296306899513052</c:v>
                </c:pt>
                <c:pt idx="7">
                  <c:v>4.9384483252216116</c:v>
                </c:pt>
                <c:pt idx="8">
                  <c:v>5.6541654738044924</c:v>
                </c:pt>
                <c:pt idx="9">
                  <c:v>6.6561694818202639</c:v>
                </c:pt>
                <c:pt idx="10">
                  <c:v>7.0140280561117034</c:v>
                </c:pt>
                <c:pt idx="11">
                  <c:v>8.0160320641287779</c:v>
                </c:pt>
                <c:pt idx="12">
                  <c:v>8.3023189235616695</c:v>
                </c:pt>
                <c:pt idx="13">
                  <c:v>8.7317492127116569</c:v>
                </c:pt>
                <c:pt idx="14">
                  <c:v>9.6621815058688814</c:v>
                </c:pt>
                <c:pt idx="15">
                  <c:v>9.9484683653017729</c:v>
                </c:pt>
                <c:pt idx="16">
                  <c:v>11.594617807043177</c:v>
                </c:pt>
                <c:pt idx="17">
                  <c:v>14.958488405381933</c:v>
                </c:pt>
                <c:pt idx="18">
                  <c:v>18.68021757801343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BDD-460A-BE12-D4E480AE92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36768"/>
        <c:axId val="127946752"/>
      </c:scatterChart>
      <c:valAx>
        <c:axId val="127936768"/>
        <c:scaling>
          <c:orientation val="minMax"/>
          <c:max val="40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Root</a:t>
                </a:r>
                <a:r>
                  <a:rPr lang="pl-PL" baseline="0"/>
                  <a:t> of time</a:t>
                </a:r>
                <a:endParaRPr lang="pl-PL"/>
              </a:p>
            </c:rich>
          </c:tx>
          <c:overlay val="0"/>
        </c:title>
        <c:numFmt formatCode="0" sourceLinked="0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7946752"/>
        <c:crosses val="autoZero"/>
        <c:crossBetween val="midCat"/>
        <c:majorUnit val="2"/>
      </c:valAx>
      <c:valAx>
        <c:axId val="127946752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7936768"/>
        <c:crosses val="autoZero"/>
        <c:crossBetween val="midCat"/>
      </c:valAx>
    </c:plotArea>
    <c:legend>
      <c:legendPos val="r"/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6.0127694195843767E-2"/>
          <c:y val="3.7902211179519044E-2"/>
          <c:w val="8.056115577496771E-2"/>
          <c:h val="0.49418784368891244"/>
        </c:manualLayout>
      </c:layout>
      <c:overlay val="1"/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scatterChart>
        <c:scatterStyle val="lineMarker"/>
        <c:varyColors val="1"/>
        <c:ser>
          <c:idx val="0"/>
          <c:order val="0"/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  <a:ln cmpd="sng">
                <a:solidFill>
                  <a:srgbClr val="5B9BD5"/>
                </a:solidFill>
              </a:ln>
            </c:spPr>
          </c:marker>
          <c:trendline>
            <c:name>Linear (Prism 1)</c:name>
            <c:spPr>
              <a:ln w="19050">
                <a:solidFill>
                  <a:srgbClr val="5B9BD5"/>
                </a:solidFill>
              </a:ln>
            </c:spPr>
            <c:trendlineType val="linear"/>
            <c:dispRSqr val="0"/>
            <c:dispEq val="0"/>
          </c:trendline>
          <c:xVal>
            <c:numRef>
              <c:f>'Cracking day'!$A$110:$A$128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'Cracking day'!$K$110:$K$128</c:f>
              <c:numCache>
                <c:formatCode>General</c:formatCode>
                <c:ptCount val="19"/>
                <c:pt idx="0">
                  <c:v>0</c:v>
                </c:pt>
                <c:pt idx="1">
                  <c:v>10.091611795018869</c:v>
                </c:pt>
                <c:pt idx="2">
                  <c:v>12.095619811050412</c:v>
                </c:pt>
                <c:pt idx="3">
                  <c:v>15.531062124249019</c:v>
                </c:pt>
                <c:pt idx="4">
                  <c:v>16.389922702547693</c:v>
                </c:pt>
                <c:pt idx="5">
                  <c:v>18.537074148296334</c:v>
                </c:pt>
                <c:pt idx="6">
                  <c:v>20.970512453477866</c:v>
                </c:pt>
                <c:pt idx="7">
                  <c:v>23.475522473517945</c:v>
                </c:pt>
                <c:pt idx="8">
                  <c:v>25.765817348983681</c:v>
                </c:pt>
                <c:pt idx="9">
                  <c:v>27.555110220440881</c:v>
                </c:pt>
                <c:pt idx="10">
                  <c:v>27.912968794732322</c:v>
                </c:pt>
                <c:pt idx="11">
                  <c:v>29.272831377039534</c:v>
                </c:pt>
                <c:pt idx="12">
                  <c:v>30.632693959346746</c:v>
                </c:pt>
                <c:pt idx="13">
                  <c:v>32.421986830803945</c:v>
                </c:pt>
                <c:pt idx="14">
                  <c:v>33.853421127969703</c:v>
                </c:pt>
                <c:pt idx="15">
                  <c:v>34.712281706269685</c:v>
                </c:pt>
                <c:pt idx="16">
                  <c:v>36.215287718293993</c:v>
                </c:pt>
                <c:pt idx="17">
                  <c:v>42.513598625822816</c:v>
                </c:pt>
                <c:pt idx="18">
                  <c:v>59.404523332379043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8BE-453D-B0F9-2A74A289832E}"/>
            </c:ext>
          </c:extLst>
        </c:ser>
        <c:ser>
          <c:idx val="1"/>
          <c:order val="1"/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  <a:ln cmpd="sng">
                <a:solidFill>
                  <a:srgbClr val="ED7D31"/>
                </a:solidFill>
              </a:ln>
            </c:spPr>
          </c:marker>
          <c:trendline>
            <c:name>Linear (Prism 2)</c:name>
            <c:spPr>
              <a:ln w="19050">
                <a:solidFill>
                  <a:srgbClr val="ED7D31"/>
                </a:solidFill>
              </a:ln>
            </c:spPr>
            <c:trendlineType val="linear"/>
            <c:dispRSqr val="0"/>
            <c:dispEq val="0"/>
          </c:trendline>
          <c:xVal>
            <c:numRef>
              <c:f>'Cracking day'!$A$110:$A$128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'Cracking day'!$L$110:$L$128</c:f>
              <c:numCache>
                <c:formatCode>General</c:formatCode>
                <c:ptCount val="19"/>
                <c:pt idx="0">
                  <c:v>0</c:v>
                </c:pt>
                <c:pt idx="1">
                  <c:v>5.6541654738044924</c:v>
                </c:pt>
                <c:pt idx="2">
                  <c:v>9.0896077870017962</c:v>
                </c:pt>
                <c:pt idx="3">
                  <c:v>11.093615803034641</c:v>
                </c:pt>
                <c:pt idx="4">
                  <c:v>13.527054108216172</c:v>
                </c:pt>
                <c:pt idx="5">
                  <c:v>15.244775264814825</c:v>
                </c:pt>
                <c:pt idx="6">
                  <c:v>18.537074148296334</c:v>
                </c:pt>
                <c:pt idx="7">
                  <c:v>21.900944746635087</c:v>
                </c:pt>
                <c:pt idx="8">
                  <c:v>24.262811336959373</c:v>
                </c:pt>
                <c:pt idx="9">
                  <c:v>25.551102204408036</c:v>
                </c:pt>
                <c:pt idx="10">
                  <c:v>27.268823361006689</c:v>
                </c:pt>
                <c:pt idx="11">
                  <c:v>29.201259662180984</c:v>
                </c:pt>
                <c:pt idx="12">
                  <c:v>30.704265674205292</c:v>
                </c:pt>
                <c:pt idx="13">
                  <c:v>32.779845405095386</c:v>
                </c:pt>
                <c:pt idx="14">
                  <c:v>34.712281706269685</c:v>
                </c:pt>
                <c:pt idx="15">
                  <c:v>36.286859433151236</c:v>
                </c:pt>
                <c:pt idx="16">
                  <c:v>38.147724019466985</c:v>
                </c:pt>
                <c:pt idx="17">
                  <c:v>46.235327798453007</c:v>
                </c:pt>
                <c:pt idx="18">
                  <c:v>66.919553392499282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8BE-453D-B0F9-2A74A289832E}"/>
            </c:ext>
          </c:extLst>
        </c:ser>
        <c:ser>
          <c:idx val="2"/>
          <c:order val="2"/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A5A5A5"/>
              </a:solidFill>
              <a:ln cmpd="sng">
                <a:solidFill>
                  <a:srgbClr val="A5A5A5"/>
                </a:solidFill>
              </a:ln>
            </c:spPr>
          </c:marker>
          <c:trendline>
            <c:name>Linear (Prism 3)</c:name>
            <c:spPr>
              <a:ln w="19050">
                <a:solidFill>
                  <a:srgbClr val="A5A5A5"/>
                </a:solidFill>
              </a:ln>
            </c:spPr>
            <c:trendlineType val="linear"/>
            <c:dispRSqr val="0"/>
            <c:dispEq val="0"/>
          </c:trendline>
          <c:xVal>
            <c:numRef>
              <c:f>'Cracking day'!$A$110:$A$128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'Cracking day'!$M$110:$M$128</c:f>
              <c:numCache>
                <c:formatCode>General</c:formatCode>
                <c:ptCount val="19"/>
                <c:pt idx="0">
                  <c:v>0</c:v>
                </c:pt>
                <c:pt idx="1">
                  <c:v>11.236759232751737</c:v>
                </c:pt>
                <c:pt idx="2">
                  <c:v>12.453478385341853</c:v>
                </c:pt>
                <c:pt idx="3">
                  <c:v>14.958488405381933</c:v>
                </c:pt>
                <c:pt idx="4">
                  <c:v>17.248783280847668</c:v>
                </c:pt>
                <c:pt idx="5">
                  <c:v>19.252791296879213</c:v>
                </c:pt>
                <c:pt idx="6">
                  <c:v>21.4715144574864</c:v>
                </c:pt>
                <c:pt idx="7">
                  <c:v>24.692241626109361</c:v>
                </c:pt>
                <c:pt idx="8">
                  <c:v>27.483538505582334</c:v>
                </c:pt>
                <c:pt idx="9">
                  <c:v>27.984540509590872</c:v>
                </c:pt>
                <c:pt idx="10">
                  <c:v>29.129687947323738</c:v>
                </c:pt>
                <c:pt idx="11">
                  <c:v>30.632693959346746</c:v>
                </c:pt>
                <c:pt idx="12">
                  <c:v>32.779845405095386</c:v>
                </c:pt>
                <c:pt idx="13">
                  <c:v>34.068136272545352</c:v>
                </c:pt>
                <c:pt idx="14">
                  <c:v>35.213283710278219</c:v>
                </c:pt>
                <c:pt idx="15">
                  <c:v>37.002576581735418</c:v>
                </c:pt>
                <c:pt idx="16">
                  <c:v>39.364443172058401</c:v>
                </c:pt>
                <c:pt idx="17">
                  <c:v>45.448038935012882</c:v>
                </c:pt>
                <c:pt idx="18">
                  <c:v>62.195820211852016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8BE-453D-B0F9-2A74A2898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897088"/>
        <c:axId val="117898624"/>
      </c:scatterChart>
      <c:valAx>
        <c:axId val="117897088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17898624"/>
        <c:crosses val="autoZero"/>
        <c:crossBetween val="midCat"/>
      </c:valAx>
      <c:valAx>
        <c:axId val="117898624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17897088"/>
        <c:crosses val="autoZero"/>
        <c:crossBetween val="midCat"/>
      </c:valAx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>
        <c:manualLayout>
          <c:layoutTarget val="inner"/>
          <c:xMode val="edge"/>
          <c:yMode val="edge"/>
          <c:x val="6.8728668702889004E-2"/>
          <c:y val="3.1884057971014491E-2"/>
          <c:w val="0.90621795051419285"/>
          <c:h val="0.82551226748830309"/>
        </c:manualLayout>
      </c:layout>
      <c:scatterChart>
        <c:scatterStyle val="lineMarker"/>
        <c:varyColors val="1"/>
        <c:ser>
          <c:idx val="0"/>
          <c:order val="0"/>
          <c:tx>
            <c:strRef>
              <c:f>'Cracking day'!$K$31</c:f>
              <c:strCache>
                <c:ptCount val="1"/>
                <c:pt idx="0">
                  <c:v>REF 1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  <a:ln cmpd="sng">
                <a:solidFill>
                  <a:srgbClr val="5B9BD5"/>
                </a:solidFill>
              </a:ln>
            </c:spPr>
          </c:marker>
          <c:trendline>
            <c:name>Linear (Prism 1)</c:name>
            <c:spPr>
              <a:ln w="19050">
                <a:solidFill>
                  <a:srgbClr val="5B9BD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5377924734497155"/>
                  <c:y val="-0.19065479858495948"/>
                </c:manualLayout>
              </c:layout>
              <c:numFmt formatCode="General" sourceLinked="0"/>
            </c:trendlineLbl>
          </c:trendline>
          <c:xVal>
            <c:numRef>
              <c:f>'Cracking day'!$A$32:$A$50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'Cracking day'!$K$32:$K$50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4.65216146578872</c:v>
                </c:pt>
                <c:pt idx="2">
                  <c:v>9.9484683653017729</c:v>
                </c:pt>
                <c:pt idx="3">
                  <c:v>13.383910678499076</c:v>
                </c:pt>
                <c:pt idx="4">
                  <c:v>15.244775264814825</c:v>
                </c:pt>
                <c:pt idx="5">
                  <c:v>16.604637847122035</c:v>
                </c:pt>
                <c:pt idx="6">
                  <c:v>19.395934726595009</c:v>
                </c:pt>
                <c:pt idx="7">
                  <c:v>23.260807328943603</c:v>
                </c:pt>
                <c:pt idx="8">
                  <c:v>24.763813340966607</c:v>
                </c:pt>
                <c:pt idx="9">
                  <c:v>27.054108216432343</c:v>
                </c:pt>
                <c:pt idx="10">
                  <c:v>26.624677927282356</c:v>
                </c:pt>
                <c:pt idx="11">
                  <c:v>27.912968794732322</c:v>
                </c:pt>
                <c:pt idx="12">
                  <c:v>29.058116232463888</c:v>
                </c:pt>
                <c:pt idx="13">
                  <c:v>29.773833381046767</c:v>
                </c:pt>
                <c:pt idx="14">
                  <c:v>30.918980818779637</c:v>
                </c:pt>
                <c:pt idx="15">
                  <c:v>31.706269682221066</c:v>
                </c:pt>
                <c:pt idx="16">
                  <c:v>33.066132264528278</c:v>
                </c:pt>
                <c:pt idx="17">
                  <c:v>37.575150300601202</c:v>
                </c:pt>
                <c:pt idx="18">
                  <c:v>49.026624677927281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27B-4004-9AE3-156847D6E724}"/>
            </c:ext>
          </c:extLst>
        </c:ser>
        <c:ser>
          <c:idx val="1"/>
          <c:order val="1"/>
          <c:tx>
            <c:strRef>
              <c:f>'Cracking day'!$L$31</c:f>
              <c:strCache>
                <c:ptCount val="1"/>
                <c:pt idx="0">
                  <c:v>REF 2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  <a:ln cmpd="sng">
                <a:solidFill>
                  <a:srgbClr val="ED7D31"/>
                </a:solidFill>
              </a:ln>
            </c:spPr>
          </c:marker>
          <c:trendline>
            <c:name>Linear (Prism 2)</c:name>
            <c:spPr>
              <a:ln w="19050">
                <a:solidFill>
                  <a:srgbClr val="ED7D31"/>
                </a:solidFill>
              </a:ln>
            </c:spPr>
            <c:trendlineType val="linear"/>
            <c:dispRSqr val="0"/>
            <c:dispEq val="0"/>
          </c:trendline>
          <c:trendline>
            <c:spPr>
              <a:ln>
                <a:solidFill>
                  <a:schemeClr val="accent2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5835794547033931"/>
                  <c:y val="3.1911674084217731E-2"/>
                </c:manualLayout>
              </c:layout>
              <c:numFmt formatCode="General" sourceLinked="0"/>
            </c:trendlineLbl>
          </c:trendline>
          <c:xVal>
            <c:numRef>
              <c:f>'Cracking day'!$A$32:$A$50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'Cracking day'!$L$32:$L$50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5.8688806183801372</c:v>
                </c:pt>
                <c:pt idx="2">
                  <c:v>11.093615803034641</c:v>
                </c:pt>
                <c:pt idx="3">
                  <c:v>14.600629831091794</c:v>
                </c:pt>
                <c:pt idx="4">
                  <c:v>17.034068136273326</c:v>
                </c:pt>
                <c:pt idx="5">
                  <c:v>18.393930718580538</c:v>
                </c:pt>
                <c:pt idx="6">
                  <c:v>21.256799312912058</c:v>
                </c:pt>
                <c:pt idx="7">
                  <c:v>22.61666189521927</c:v>
                </c:pt>
                <c:pt idx="8">
                  <c:v>24.906956770685007</c:v>
                </c:pt>
                <c:pt idx="9">
                  <c:v>26.195247638133669</c:v>
                </c:pt>
                <c:pt idx="10">
                  <c:v>26.266819352992218</c:v>
                </c:pt>
                <c:pt idx="11">
                  <c:v>28.270827369023763</c:v>
                </c:pt>
                <c:pt idx="12">
                  <c:v>28.413970798740859</c:v>
                </c:pt>
                <c:pt idx="13">
                  <c:v>29.773833381048071</c:v>
                </c:pt>
                <c:pt idx="14">
                  <c:v>30.990552533639487</c:v>
                </c:pt>
                <c:pt idx="15">
                  <c:v>31.992556541655258</c:v>
                </c:pt>
                <c:pt idx="16">
                  <c:v>32.994560549671029</c:v>
                </c:pt>
                <c:pt idx="17">
                  <c:v>37.718293730318301</c:v>
                </c:pt>
                <c:pt idx="18">
                  <c:v>50.386487260235796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27B-4004-9AE3-156847D6E724}"/>
            </c:ext>
          </c:extLst>
        </c:ser>
        <c:ser>
          <c:idx val="2"/>
          <c:order val="2"/>
          <c:tx>
            <c:strRef>
              <c:f>'Cracking day'!$M$31</c:f>
              <c:strCache>
                <c:ptCount val="1"/>
                <c:pt idx="0">
                  <c:v>REF 3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A5A5A5"/>
              </a:solidFill>
              <a:ln cmpd="sng">
                <a:solidFill>
                  <a:srgbClr val="A5A5A5"/>
                </a:solidFill>
              </a:ln>
            </c:spPr>
          </c:marker>
          <c:trendline>
            <c:name>Linear (Prism 3)</c:name>
            <c:spPr>
              <a:ln w="19050">
                <a:solidFill>
                  <a:srgbClr val="A5A5A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441230700254995"/>
                  <c:y val="-7.8559853931302062E-2"/>
                </c:manualLayout>
              </c:layout>
              <c:numFmt formatCode="General" sourceLinked="0"/>
            </c:trendlineLbl>
          </c:trendline>
          <c:xVal>
            <c:numRef>
              <c:f>'Cracking day'!$A$32:$A$50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'Cracking day'!$M$32:$M$50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2.8628685943315202</c:v>
                </c:pt>
                <c:pt idx="2">
                  <c:v>4.0795877469216348</c:v>
                </c:pt>
                <c:pt idx="3">
                  <c:v>7.5866017749774866</c:v>
                </c:pt>
                <c:pt idx="4">
                  <c:v>10.306326939593212</c:v>
                </c:pt>
                <c:pt idx="5">
                  <c:v>12.954480389349087</c:v>
                </c:pt>
                <c:pt idx="6">
                  <c:v>17.964500429429247</c:v>
                </c:pt>
                <c:pt idx="7">
                  <c:v>20.469510449469329</c:v>
                </c:pt>
                <c:pt idx="8">
                  <c:v>22.187231606069282</c:v>
                </c:pt>
                <c:pt idx="9">
                  <c:v>24.048096192383728</c:v>
                </c:pt>
                <c:pt idx="10">
                  <c:v>25.40795877469224</c:v>
                </c:pt>
                <c:pt idx="11">
                  <c:v>26.839393071858002</c:v>
                </c:pt>
                <c:pt idx="12">
                  <c:v>28.485542513598105</c:v>
                </c:pt>
                <c:pt idx="13">
                  <c:v>29.702261666189521</c:v>
                </c:pt>
                <c:pt idx="14">
                  <c:v>30.847409103921088</c:v>
                </c:pt>
                <c:pt idx="15">
                  <c:v>31.706269682221066</c:v>
                </c:pt>
                <c:pt idx="16">
                  <c:v>33.066132264528278</c:v>
                </c:pt>
                <c:pt idx="17">
                  <c:v>33.710277698252611</c:v>
                </c:pt>
                <c:pt idx="18">
                  <c:v>50.601202404808838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27B-4004-9AE3-156847D6E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999104"/>
        <c:axId val="118000640"/>
      </c:scatterChart>
      <c:valAx>
        <c:axId val="117999104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 baseline="0"/>
                  <a:t>subsequent measurement points</a:t>
                </a:r>
              </a:p>
            </c:rich>
          </c:tx>
          <c:layout>
            <c:manualLayout>
              <c:xMode val="edge"/>
              <c:yMode val="edge"/>
              <c:x val="0.32145206938100707"/>
              <c:y val="0.93333333333333335"/>
            </c:manualLayout>
          </c:layout>
          <c:overlay val="0"/>
        </c:title>
        <c:numFmt formatCode="0" sourceLinked="0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18000640"/>
        <c:crosses val="autoZero"/>
        <c:crossBetween val="midCat"/>
        <c:majorUnit val="2"/>
      </c:valAx>
      <c:valAx>
        <c:axId val="118000640"/>
        <c:scaling>
          <c:orientation val="minMax"/>
          <c:max val="6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17999104"/>
        <c:crosses val="autoZero"/>
        <c:crossBetween val="midCat"/>
        <c:majorUnit val="5"/>
      </c:valAx>
    </c:plotArea>
    <c:legend>
      <c:legendPos val="l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6.4056939501779361E-2"/>
          <c:y val="3.8409448818897636E-2"/>
          <c:w val="0.15302565826958464"/>
          <c:h val="0.33477530526075544"/>
        </c:manualLayout>
      </c:layout>
      <c:overlay val="1"/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728668702889004E-2"/>
          <c:y val="3.1884057971014491E-2"/>
          <c:w val="0.90621795051419285"/>
          <c:h val="0.82452828365779429"/>
        </c:manualLayout>
      </c:layout>
      <c:scatterChart>
        <c:scatterStyle val="lineMarker"/>
        <c:varyColors val="1"/>
        <c:ser>
          <c:idx val="0"/>
          <c:order val="0"/>
          <c:tx>
            <c:strRef>
              <c:f>'Cracking day'!$K$31</c:f>
              <c:strCache>
                <c:ptCount val="1"/>
                <c:pt idx="0">
                  <c:v>REF 1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  <a:ln cmpd="sng">
                <a:solidFill>
                  <a:srgbClr val="5B9BD5"/>
                </a:solidFill>
              </a:ln>
            </c:spPr>
          </c:marker>
          <c:trendline>
            <c:name>Linear (Prism 1)</c:name>
            <c:spPr>
              <a:ln w="19050">
                <a:solidFill>
                  <a:srgbClr val="5B9BD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9774296896162001"/>
                  <c:y val="3.1608087259981758E-2"/>
                </c:manualLayout>
              </c:layout>
              <c:numFmt formatCode="General" sourceLinked="0"/>
            </c:trendlineLbl>
          </c:trendline>
          <c:xVal>
            <c:numRef>
              <c:f>'Cracking day'!$C$32:$C$50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'Cracking day'!$K$32:$K$50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4.65216146578872</c:v>
                </c:pt>
                <c:pt idx="2">
                  <c:v>9.9484683653017729</c:v>
                </c:pt>
                <c:pt idx="3">
                  <c:v>13.383910678499076</c:v>
                </c:pt>
                <c:pt idx="4">
                  <c:v>15.244775264814825</c:v>
                </c:pt>
                <c:pt idx="5">
                  <c:v>16.604637847122035</c:v>
                </c:pt>
                <c:pt idx="6">
                  <c:v>19.395934726595009</c:v>
                </c:pt>
                <c:pt idx="7">
                  <c:v>23.260807328943603</c:v>
                </c:pt>
                <c:pt idx="8">
                  <c:v>24.763813340966607</c:v>
                </c:pt>
                <c:pt idx="9">
                  <c:v>27.054108216432343</c:v>
                </c:pt>
                <c:pt idx="10">
                  <c:v>26.624677927282356</c:v>
                </c:pt>
                <c:pt idx="11">
                  <c:v>27.912968794732322</c:v>
                </c:pt>
                <c:pt idx="12">
                  <c:v>29.058116232463888</c:v>
                </c:pt>
                <c:pt idx="13">
                  <c:v>29.773833381046767</c:v>
                </c:pt>
                <c:pt idx="14">
                  <c:v>30.918980818779637</c:v>
                </c:pt>
                <c:pt idx="15">
                  <c:v>31.706269682221066</c:v>
                </c:pt>
                <c:pt idx="16">
                  <c:v>33.066132264528278</c:v>
                </c:pt>
                <c:pt idx="17">
                  <c:v>37.575150300601202</c:v>
                </c:pt>
                <c:pt idx="18">
                  <c:v>49.026624677927281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BAD-4160-A47E-66852FBFBC76}"/>
            </c:ext>
          </c:extLst>
        </c:ser>
        <c:ser>
          <c:idx val="1"/>
          <c:order val="1"/>
          <c:tx>
            <c:strRef>
              <c:f>'Cracking day'!$L$31</c:f>
              <c:strCache>
                <c:ptCount val="1"/>
                <c:pt idx="0">
                  <c:v>REF 2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  <a:ln cmpd="sng">
                <a:solidFill>
                  <a:srgbClr val="ED7D31"/>
                </a:solidFill>
              </a:ln>
            </c:spPr>
          </c:marker>
          <c:trendline>
            <c:name>Linear (Prism 2)</c:name>
            <c:spPr>
              <a:ln w="19050">
                <a:solidFill>
                  <a:srgbClr val="ED7D31"/>
                </a:solidFill>
              </a:ln>
            </c:spPr>
            <c:trendlineType val="linear"/>
            <c:dispRSqr val="0"/>
            <c:dispEq val="0"/>
          </c:trendline>
          <c:trendline>
            <c:spPr>
              <a:ln>
                <a:solidFill>
                  <a:schemeClr val="accent2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9774296896162001"/>
                  <c:y val="0.13261816531611609"/>
                </c:manualLayout>
              </c:layout>
              <c:numFmt formatCode="General" sourceLinked="0"/>
            </c:trendlineLbl>
          </c:trendline>
          <c:xVal>
            <c:numRef>
              <c:f>'Cracking day'!$C$32:$C$50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'Cracking day'!$L$32:$L$50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5.8688806183801372</c:v>
                </c:pt>
                <c:pt idx="2">
                  <c:v>11.093615803034641</c:v>
                </c:pt>
                <c:pt idx="3">
                  <c:v>14.600629831091794</c:v>
                </c:pt>
                <c:pt idx="4">
                  <c:v>17.034068136273326</c:v>
                </c:pt>
                <c:pt idx="5">
                  <c:v>18.393930718580538</c:v>
                </c:pt>
                <c:pt idx="6">
                  <c:v>21.256799312912058</c:v>
                </c:pt>
                <c:pt idx="7">
                  <c:v>22.61666189521927</c:v>
                </c:pt>
                <c:pt idx="8">
                  <c:v>24.906956770685007</c:v>
                </c:pt>
                <c:pt idx="9">
                  <c:v>26.195247638133669</c:v>
                </c:pt>
                <c:pt idx="10">
                  <c:v>26.266819352992218</c:v>
                </c:pt>
                <c:pt idx="11">
                  <c:v>28.270827369023763</c:v>
                </c:pt>
                <c:pt idx="12">
                  <c:v>28.413970798740859</c:v>
                </c:pt>
                <c:pt idx="13">
                  <c:v>29.773833381048071</c:v>
                </c:pt>
                <c:pt idx="14">
                  <c:v>30.990552533639487</c:v>
                </c:pt>
                <c:pt idx="15">
                  <c:v>31.992556541655258</c:v>
                </c:pt>
                <c:pt idx="16">
                  <c:v>32.994560549671029</c:v>
                </c:pt>
                <c:pt idx="17">
                  <c:v>37.718293730318301</c:v>
                </c:pt>
                <c:pt idx="18">
                  <c:v>50.386487260235796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BAD-4160-A47E-66852FBFBC76}"/>
            </c:ext>
          </c:extLst>
        </c:ser>
        <c:ser>
          <c:idx val="2"/>
          <c:order val="2"/>
          <c:tx>
            <c:strRef>
              <c:f>'Cracking day'!$M$31</c:f>
              <c:strCache>
                <c:ptCount val="1"/>
                <c:pt idx="0">
                  <c:v>REF 3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A5A5A5"/>
              </a:solidFill>
              <a:ln cmpd="sng">
                <a:solidFill>
                  <a:srgbClr val="A5A5A5"/>
                </a:solidFill>
              </a:ln>
            </c:spPr>
          </c:marker>
          <c:trendline>
            <c:name>Linear (Prism 3)</c:name>
            <c:spPr>
              <a:ln w="19050">
                <a:solidFill>
                  <a:srgbClr val="A5A5A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9537048972081338"/>
                  <c:y val="0.24228625006277624"/>
                </c:manualLayout>
              </c:layout>
              <c:numFmt formatCode="General" sourceLinked="0"/>
            </c:trendlineLbl>
          </c:trendline>
          <c:xVal>
            <c:numRef>
              <c:f>'Cracking day'!$C$32:$C$50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'Cracking day'!$M$32:$M$50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2.8628685943315202</c:v>
                </c:pt>
                <c:pt idx="2">
                  <c:v>4.0795877469216348</c:v>
                </c:pt>
                <c:pt idx="3">
                  <c:v>7.5866017749774866</c:v>
                </c:pt>
                <c:pt idx="4">
                  <c:v>10.306326939593212</c:v>
                </c:pt>
                <c:pt idx="5">
                  <c:v>12.954480389349087</c:v>
                </c:pt>
                <c:pt idx="6">
                  <c:v>17.964500429429247</c:v>
                </c:pt>
                <c:pt idx="7">
                  <c:v>20.469510449469329</c:v>
                </c:pt>
                <c:pt idx="8">
                  <c:v>22.187231606069282</c:v>
                </c:pt>
                <c:pt idx="9">
                  <c:v>24.048096192383728</c:v>
                </c:pt>
                <c:pt idx="10">
                  <c:v>25.40795877469224</c:v>
                </c:pt>
                <c:pt idx="11">
                  <c:v>26.839393071858002</c:v>
                </c:pt>
                <c:pt idx="12">
                  <c:v>28.485542513598105</c:v>
                </c:pt>
                <c:pt idx="13">
                  <c:v>29.702261666189521</c:v>
                </c:pt>
                <c:pt idx="14">
                  <c:v>30.847409103921088</c:v>
                </c:pt>
                <c:pt idx="15">
                  <c:v>31.706269682221066</c:v>
                </c:pt>
                <c:pt idx="16">
                  <c:v>33.066132264528278</c:v>
                </c:pt>
                <c:pt idx="17">
                  <c:v>33.710277698252611</c:v>
                </c:pt>
                <c:pt idx="18">
                  <c:v>50.601202404808838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BAD-4160-A47E-66852FBFBC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999104"/>
        <c:axId val="118000640"/>
      </c:scatterChart>
      <c:valAx>
        <c:axId val="117999104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Root of time</a:t>
                </a:r>
              </a:p>
            </c:rich>
          </c:tx>
          <c:overlay val="0"/>
        </c:title>
        <c:numFmt formatCode="0" sourceLinked="0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18000640"/>
        <c:crosses val="autoZero"/>
        <c:crossBetween val="midCat"/>
        <c:majorUnit val="2"/>
      </c:valAx>
      <c:valAx>
        <c:axId val="118000640"/>
        <c:scaling>
          <c:orientation val="minMax"/>
          <c:max val="6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17999104"/>
        <c:crosses val="autoZero"/>
        <c:crossBetween val="midCat"/>
        <c:majorUnit val="5"/>
      </c:valAx>
    </c:plotArea>
    <c:legend>
      <c:legendPos val="l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6.4056939501779361E-2"/>
          <c:y val="3.8409448818897636E-2"/>
          <c:w val="0.15302565826958464"/>
          <c:h val="0.33477530526075544"/>
        </c:manualLayout>
      </c:layout>
      <c:overlay val="1"/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1"/>
        <c:ser>
          <c:idx val="0"/>
          <c:order val="0"/>
          <c:tx>
            <c:strRef>
              <c:f>'Cracking day'!$K$57</c:f>
              <c:strCache>
                <c:ptCount val="1"/>
                <c:pt idx="0">
                  <c:v>REF 4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  <a:ln cmpd="sng">
                <a:solidFill>
                  <a:srgbClr val="5B9BD5"/>
                </a:solidFill>
              </a:ln>
            </c:spPr>
          </c:marker>
          <c:trendline>
            <c:name>Linear (Prism 1)</c:name>
            <c:spPr>
              <a:ln w="19050">
                <a:solidFill>
                  <a:srgbClr val="5B9BD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6017037016280438"/>
                  <c:y val="-0.2127838565633841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'Cracking day'!$C$58:$C$76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'Cracking day'!$K$58:$K$76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5.0100200400801604</c:v>
                </c:pt>
                <c:pt idx="2">
                  <c:v>6.1551674778130288</c:v>
                </c:pt>
                <c:pt idx="3">
                  <c:v>9.5190380761517837</c:v>
                </c:pt>
                <c:pt idx="4">
                  <c:v>10.664185513884652</c:v>
                </c:pt>
                <c:pt idx="5">
                  <c:v>13.026052104208938</c:v>
                </c:pt>
                <c:pt idx="6">
                  <c:v>14.314342971657601</c:v>
                </c:pt>
                <c:pt idx="7">
                  <c:v>15.960492413397704</c:v>
                </c:pt>
                <c:pt idx="8">
                  <c:v>17.391926710563464</c:v>
                </c:pt>
                <c:pt idx="9">
                  <c:v>17.749785284854905</c:v>
                </c:pt>
                <c:pt idx="10">
                  <c:v>18.894932722587772</c:v>
                </c:pt>
                <c:pt idx="11">
                  <c:v>19.825365015746296</c:v>
                </c:pt>
                <c:pt idx="12">
                  <c:v>21.042084168336412</c:v>
                </c:pt>
                <c:pt idx="13">
                  <c:v>21.829373031777841</c:v>
                </c:pt>
                <c:pt idx="14">
                  <c:v>23.046092184369257</c:v>
                </c:pt>
                <c:pt idx="15">
                  <c:v>23.76180933295214</c:v>
                </c:pt>
                <c:pt idx="16">
                  <c:v>24.978528485542252</c:v>
                </c:pt>
                <c:pt idx="17">
                  <c:v>31.63469796736382</c:v>
                </c:pt>
                <c:pt idx="18">
                  <c:v>44.088176352705673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254-4352-98D9-68F4453C3CFD}"/>
            </c:ext>
          </c:extLst>
        </c:ser>
        <c:ser>
          <c:idx val="1"/>
          <c:order val="1"/>
          <c:tx>
            <c:strRef>
              <c:f>'Cracking day'!$L$57</c:f>
              <c:strCache>
                <c:ptCount val="1"/>
                <c:pt idx="0">
                  <c:v>REF 5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  <a:ln cmpd="sng">
                <a:solidFill>
                  <a:srgbClr val="ED7D31"/>
                </a:solidFill>
              </a:ln>
            </c:spPr>
          </c:marker>
          <c:trendline>
            <c:name>Linear (Prism 2)</c:name>
            <c:spPr>
              <a:ln w="19050">
                <a:solidFill>
                  <a:srgbClr val="ED7D3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3862825865628008"/>
                  <c:y val="0.1067821067821067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'Cracking day'!$C$58:$C$76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'Cracking day'!$L$58:$L$76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12.811336959633293</c:v>
                </c:pt>
                <c:pt idx="2">
                  <c:v>15.531062124249019</c:v>
                </c:pt>
                <c:pt idx="3">
                  <c:v>17.892928714572001</c:v>
                </c:pt>
                <c:pt idx="4">
                  <c:v>19.252791296879213</c:v>
                </c:pt>
                <c:pt idx="5">
                  <c:v>21.328371027770608</c:v>
                </c:pt>
                <c:pt idx="6">
                  <c:v>24.262811336959373</c:v>
                </c:pt>
                <c:pt idx="7">
                  <c:v>27.411966790725089</c:v>
                </c:pt>
                <c:pt idx="8">
                  <c:v>27.841397079873772</c:v>
                </c:pt>
                <c:pt idx="9">
                  <c:v>29.344403091898084</c:v>
                </c:pt>
                <c:pt idx="10">
                  <c:v>31.63469796736382</c:v>
                </c:pt>
                <c:pt idx="11">
                  <c:v>31.920984826796712</c:v>
                </c:pt>
                <c:pt idx="12">
                  <c:v>33.35241912396247</c:v>
                </c:pt>
                <c:pt idx="13">
                  <c:v>34.855425135986778</c:v>
                </c:pt>
                <c:pt idx="14">
                  <c:v>36.787861437159776</c:v>
                </c:pt>
                <c:pt idx="15">
                  <c:v>37.718293730318301</c:v>
                </c:pt>
                <c:pt idx="16">
                  <c:v>40.724305754365616</c:v>
                </c:pt>
                <c:pt idx="17">
                  <c:v>46.306899513312857</c:v>
                </c:pt>
                <c:pt idx="18">
                  <c:v>59.762381906670484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254-4352-98D9-68F4453C3CFD}"/>
            </c:ext>
          </c:extLst>
        </c:ser>
        <c:ser>
          <c:idx val="2"/>
          <c:order val="2"/>
          <c:tx>
            <c:strRef>
              <c:f>'Cracking day'!$M$57</c:f>
              <c:strCache>
                <c:ptCount val="1"/>
                <c:pt idx="0">
                  <c:v>REF 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A5A5A5"/>
              </a:solidFill>
              <a:ln cmpd="sng">
                <a:solidFill>
                  <a:srgbClr val="A5A5A5"/>
                </a:solidFill>
              </a:ln>
            </c:spPr>
          </c:marker>
          <c:trendline>
            <c:name>Linear (Prism 3)</c:name>
            <c:spPr>
              <a:ln w="19050">
                <a:solidFill>
                  <a:srgbClr val="A5A5A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3862825865628008"/>
                  <c:y val="2.987558373385144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'Cracking day'!$C$58:$C$76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'Cracking day'!$M$58:$M$76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10.664185513884652</c:v>
                </c:pt>
                <c:pt idx="2">
                  <c:v>12.024048096191864</c:v>
                </c:pt>
                <c:pt idx="3">
                  <c:v>13.884912682507613</c:v>
                </c:pt>
                <c:pt idx="4">
                  <c:v>14.385914686516148</c:v>
                </c:pt>
                <c:pt idx="5">
                  <c:v>17.105639851130572</c:v>
                </c:pt>
                <c:pt idx="6">
                  <c:v>18.179215574004893</c:v>
                </c:pt>
                <c:pt idx="7">
                  <c:v>19.896936730603546</c:v>
                </c:pt>
                <c:pt idx="8">
                  <c:v>21.042084168336412</c:v>
                </c:pt>
                <c:pt idx="9">
                  <c:v>22.401946750643624</c:v>
                </c:pt>
                <c:pt idx="10">
                  <c:v>24.048096192385032</c:v>
                </c:pt>
                <c:pt idx="11">
                  <c:v>25.193243630117898</c:v>
                </c:pt>
                <c:pt idx="12">
                  <c:v>25.980532493558027</c:v>
                </c:pt>
                <c:pt idx="13">
                  <c:v>27.268823361007989</c:v>
                </c:pt>
                <c:pt idx="14">
                  <c:v>27.841397079873772</c:v>
                </c:pt>
                <c:pt idx="15">
                  <c:v>28.700257658173751</c:v>
                </c:pt>
                <c:pt idx="16">
                  <c:v>30.060120240480963</c:v>
                </c:pt>
                <c:pt idx="17">
                  <c:v>35.356427139994011</c:v>
                </c:pt>
                <c:pt idx="18">
                  <c:v>46.378471228170106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254-4352-98D9-68F4453C3C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005184"/>
        <c:axId val="101006720"/>
      </c:scatterChart>
      <c:valAx>
        <c:axId val="101005184"/>
        <c:scaling>
          <c:orientation val="minMax"/>
          <c:max val="40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Root</a:t>
                </a:r>
                <a:r>
                  <a:rPr lang="pl-PL" baseline="0"/>
                  <a:t> of time</a:t>
                </a:r>
                <a:endParaRPr lang="pl-PL"/>
              </a:p>
            </c:rich>
          </c:tx>
          <c:overlay val="0"/>
        </c:title>
        <c:numFmt formatCode="0.0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01006720"/>
        <c:crosses val="autoZero"/>
        <c:crossBetween val="midCat"/>
        <c:majorUnit val="2"/>
      </c:valAx>
      <c:valAx>
        <c:axId val="101006720"/>
        <c:scaling>
          <c:orientation val="minMax"/>
          <c:max val="7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01005184"/>
        <c:crosses val="autoZero"/>
        <c:crossBetween val="midCat"/>
      </c:valAx>
    </c:plotArea>
    <c:legend>
      <c:legendPos val="l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7.8291814946619215E-2"/>
          <c:y val="3.1749667655179475E-2"/>
          <c:w val="0.12189723615508916"/>
          <c:h val="0.2924434445694288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969956469977156E-2"/>
          <c:y val="3.4029389017788091E-2"/>
          <c:w val="0.90769612642552777"/>
          <c:h val="0.8409797151226166"/>
        </c:manualLayout>
      </c:layout>
      <c:scatterChart>
        <c:scatterStyle val="lineMarker"/>
        <c:varyColors val="1"/>
        <c:ser>
          <c:idx val="0"/>
          <c:order val="0"/>
          <c:tx>
            <c:strRef>
              <c:f>'Cracking day'!$K$83</c:f>
              <c:strCache>
                <c:ptCount val="1"/>
                <c:pt idx="0">
                  <c:v>H 1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  <a:ln cmpd="sng">
                <a:solidFill>
                  <a:srgbClr val="5B9BD5"/>
                </a:solidFill>
              </a:ln>
            </c:spPr>
          </c:marker>
          <c:trendline>
            <c:name>Linear (Prism 1)</c:name>
            <c:spPr>
              <a:ln w="19050">
                <a:solidFill>
                  <a:srgbClr val="5B9BD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2917706652692931"/>
                  <c:y val="-0.1126764954844681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'Cracking day'!$C$84:$C$102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'Cracking day'!$K$84:$K$102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6.9424563412531555</c:v>
                </c:pt>
                <c:pt idx="2">
                  <c:v>10.163183509876115</c:v>
                </c:pt>
                <c:pt idx="3">
                  <c:v>11.737761236758972</c:v>
                </c:pt>
                <c:pt idx="4">
                  <c:v>13.383910678499076</c:v>
                </c:pt>
                <c:pt idx="5">
                  <c:v>16.676209561980585</c:v>
                </c:pt>
                <c:pt idx="6">
                  <c:v>18.68021757801343</c:v>
                </c:pt>
                <c:pt idx="7">
                  <c:v>21.328371027769304</c:v>
                </c:pt>
                <c:pt idx="8">
                  <c:v>22.473518465502174</c:v>
                </c:pt>
                <c:pt idx="9">
                  <c:v>24.191239622100824</c:v>
                </c:pt>
                <c:pt idx="10">
                  <c:v>25.050100200400802</c:v>
                </c:pt>
                <c:pt idx="11">
                  <c:v>26.910964786716551</c:v>
                </c:pt>
                <c:pt idx="12">
                  <c:v>28.342399083882309</c:v>
                </c:pt>
                <c:pt idx="13">
                  <c:v>29.988548525622413</c:v>
                </c:pt>
                <c:pt idx="14">
                  <c:v>32.135699971371054</c:v>
                </c:pt>
                <c:pt idx="15">
                  <c:v>33.567134268536812</c:v>
                </c:pt>
                <c:pt idx="16">
                  <c:v>34.926996850844027</c:v>
                </c:pt>
                <c:pt idx="17">
                  <c:v>42.513598625822816</c:v>
                </c:pt>
                <c:pt idx="18">
                  <c:v>58.259375894646176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FF8-470F-8517-1E63C8E132C4}"/>
            </c:ext>
          </c:extLst>
        </c:ser>
        <c:ser>
          <c:idx val="1"/>
          <c:order val="1"/>
          <c:tx>
            <c:strRef>
              <c:f>'Cracking day'!$L$83</c:f>
              <c:strCache>
                <c:ptCount val="1"/>
                <c:pt idx="0">
                  <c:v>H 2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  <a:ln cmpd="sng">
                <a:solidFill>
                  <a:srgbClr val="ED7D31"/>
                </a:solidFill>
              </a:ln>
            </c:spPr>
          </c:marker>
          <c:trendline>
            <c:name>Linear (Prism 2)</c:name>
            <c:spPr>
              <a:ln w="19050">
                <a:solidFill>
                  <a:srgbClr val="ED7D3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2217181258647394"/>
                  <c:y val="4.4154411093044924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'Cracking day'!$C$84:$C$102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'Cracking day'!$L$84:$L$102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10.7357572287432</c:v>
                </c:pt>
                <c:pt idx="2">
                  <c:v>13.813340967649063</c:v>
                </c:pt>
                <c:pt idx="3">
                  <c:v>16.604637847123339</c:v>
                </c:pt>
                <c:pt idx="4">
                  <c:v>19.252791296879213</c:v>
                </c:pt>
                <c:pt idx="5">
                  <c:v>21.829373031777841</c:v>
                </c:pt>
                <c:pt idx="6">
                  <c:v>25.40795877469224</c:v>
                </c:pt>
                <c:pt idx="7">
                  <c:v>27.483538505582334</c:v>
                </c:pt>
                <c:pt idx="8">
                  <c:v>29.559118236472425</c:v>
                </c:pt>
                <c:pt idx="9">
                  <c:v>31.419982822788175</c:v>
                </c:pt>
                <c:pt idx="10">
                  <c:v>31.920984826796712</c:v>
                </c:pt>
                <c:pt idx="11">
                  <c:v>33.35241912396247</c:v>
                </c:pt>
                <c:pt idx="12">
                  <c:v>35.07014028056112</c:v>
                </c:pt>
                <c:pt idx="13">
                  <c:v>36.072144288576894</c:v>
                </c:pt>
                <c:pt idx="14">
                  <c:v>38.290867449184084</c:v>
                </c:pt>
                <c:pt idx="15">
                  <c:v>39.364443172058401</c:v>
                </c:pt>
                <c:pt idx="16">
                  <c:v>40.008588605782734</c:v>
                </c:pt>
                <c:pt idx="17">
                  <c:v>47.809905525335864</c:v>
                </c:pt>
                <c:pt idx="18">
                  <c:v>64.98711709132499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FF8-470F-8517-1E63C8E132C4}"/>
            </c:ext>
          </c:extLst>
        </c:ser>
        <c:ser>
          <c:idx val="2"/>
          <c:order val="2"/>
          <c:tx>
            <c:strRef>
              <c:f>'Cracking day'!$M$83</c:f>
              <c:strCache>
                <c:ptCount val="1"/>
                <c:pt idx="0">
                  <c:v> H 3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A5A5A5"/>
              </a:solidFill>
              <a:ln cmpd="sng">
                <a:solidFill>
                  <a:srgbClr val="A5A5A5"/>
                </a:solidFill>
              </a:ln>
            </c:spPr>
          </c:marker>
          <c:trendline>
            <c:name>Linear (Prism 3)</c:name>
            <c:spPr>
              <a:ln w="19050">
                <a:solidFill>
                  <a:srgbClr val="A5A5A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1497975187427314"/>
                  <c:y val="0.1353789940990554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'Cracking day'!$C$84:$C$102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'Cracking day'!$M$84:$M$102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7.0855997709702523</c:v>
                </c:pt>
                <c:pt idx="2">
                  <c:v>10.950472373317544</c:v>
                </c:pt>
                <c:pt idx="3">
                  <c:v>14.529058116231944</c:v>
                </c:pt>
                <c:pt idx="4">
                  <c:v>16.819352991697681</c:v>
                </c:pt>
                <c:pt idx="5">
                  <c:v>20.183223590036437</c:v>
                </c:pt>
                <c:pt idx="6">
                  <c:v>21.4715144574864</c:v>
                </c:pt>
                <c:pt idx="7">
                  <c:v>25.121671915258048</c:v>
                </c:pt>
                <c:pt idx="8">
                  <c:v>27.268823361006689</c:v>
                </c:pt>
                <c:pt idx="9">
                  <c:v>30.060120240480963</c:v>
                </c:pt>
                <c:pt idx="10">
                  <c:v>30.561122244488196</c:v>
                </c:pt>
                <c:pt idx="11">
                  <c:v>31.992556541653958</c:v>
                </c:pt>
                <c:pt idx="12">
                  <c:v>33.137703979386828</c:v>
                </c:pt>
                <c:pt idx="13">
                  <c:v>34.926996850844027</c:v>
                </c:pt>
                <c:pt idx="14">
                  <c:v>36.716289722301227</c:v>
                </c:pt>
                <c:pt idx="15">
                  <c:v>37.432006870884109</c:v>
                </c:pt>
                <c:pt idx="16">
                  <c:v>39.722301746349842</c:v>
                </c:pt>
                <c:pt idx="17">
                  <c:v>47.452046951044423</c:v>
                </c:pt>
                <c:pt idx="18">
                  <c:v>66.203836243916399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FF8-470F-8517-1E63C8E132C4}"/>
            </c:ext>
          </c:extLst>
        </c:ser>
        <c:ser>
          <c:idx val="3"/>
          <c:order val="3"/>
          <c:tx>
            <c:strRef>
              <c:f>'Cracking day'!$N$83</c:f>
              <c:strCache>
                <c:ptCount val="1"/>
                <c:pt idx="0">
                  <c:v> H 4</c:v>
                </c:pt>
              </c:strCache>
            </c:strRef>
          </c:tx>
          <c:spPr>
            <a:ln w="19050">
              <a:noFill/>
            </a:ln>
          </c:spPr>
          <c:marker>
            <c:symbol val="triangle"/>
            <c:size val="5"/>
          </c:marker>
          <c:trendline>
            <c:spPr>
              <a:ln>
                <a:solidFill>
                  <a:srgbClr val="FFC000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1964992116791009"/>
                  <c:y val="0.1240711036410471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'Cracking day'!$C$84:$C$102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'Cracking day'!$N$84:$N$102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10.091611795018869</c:v>
                </c:pt>
                <c:pt idx="2">
                  <c:v>12.095619811050412</c:v>
                </c:pt>
                <c:pt idx="3">
                  <c:v>15.531062124249019</c:v>
                </c:pt>
                <c:pt idx="4">
                  <c:v>16.389922702547693</c:v>
                </c:pt>
                <c:pt idx="5">
                  <c:v>18.537074148296334</c:v>
                </c:pt>
                <c:pt idx="6">
                  <c:v>20.970512453477866</c:v>
                </c:pt>
                <c:pt idx="7">
                  <c:v>23.475522473517945</c:v>
                </c:pt>
                <c:pt idx="8">
                  <c:v>25.765817348983681</c:v>
                </c:pt>
                <c:pt idx="9">
                  <c:v>27.555110220440881</c:v>
                </c:pt>
                <c:pt idx="10">
                  <c:v>27.912968794732322</c:v>
                </c:pt>
                <c:pt idx="11">
                  <c:v>29.272831377039534</c:v>
                </c:pt>
                <c:pt idx="12">
                  <c:v>30.632693959346746</c:v>
                </c:pt>
                <c:pt idx="13">
                  <c:v>32.421986830803945</c:v>
                </c:pt>
                <c:pt idx="14">
                  <c:v>33.853421127969703</c:v>
                </c:pt>
                <c:pt idx="15">
                  <c:v>34.712281706269685</c:v>
                </c:pt>
                <c:pt idx="16">
                  <c:v>36.215287718293993</c:v>
                </c:pt>
                <c:pt idx="17">
                  <c:v>42.513598625822816</c:v>
                </c:pt>
                <c:pt idx="18">
                  <c:v>59.404523332379043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FF8-470F-8517-1E63C8E132C4}"/>
            </c:ext>
          </c:extLst>
        </c:ser>
        <c:ser>
          <c:idx val="4"/>
          <c:order val="4"/>
          <c:tx>
            <c:strRef>
              <c:f>'Cracking day'!$O$83</c:f>
              <c:strCache>
                <c:ptCount val="1"/>
                <c:pt idx="0">
                  <c:v> H 5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5"/>
          </c:marker>
          <c:trendline>
            <c:spPr>
              <a:ln>
                <a:solidFill>
                  <a:schemeClr val="accent1">
                    <a:lumMod val="5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2917706652692931"/>
                  <c:y val="0.285308779558007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'Cracking day'!$C$84:$C$102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'Cracking day'!$O$84:$O$102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5.6541654738044924</c:v>
                </c:pt>
                <c:pt idx="2">
                  <c:v>9.0896077870017962</c:v>
                </c:pt>
                <c:pt idx="3">
                  <c:v>11.093615803034641</c:v>
                </c:pt>
                <c:pt idx="4">
                  <c:v>13.527054108216172</c:v>
                </c:pt>
                <c:pt idx="5">
                  <c:v>15.244775264814825</c:v>
                </c:pt>
                <c:pt idx="6">
                  <c:v>18.537074148296334</c:v>
                </c:pt>
                <c:pt idx="7">
                  <c:v>21.900944746635087</c:v>
                </c:pt>
                <c:pt idx="8">
                  <c:v>24.262811336959373</c:v>
                </c:pt>
                <c:pt idx="9">
                  <c:v>25.551102204408036</c:v>
                </c:pt>
                <c:pt idx="10">
                  <c:v>27.268823361006689</c:v>
                </c:pt>
                <c:pt idx="11">
                  <c:v>29.201259662180984</c:v>
                </c:pt>
                <c:pt idx="12">
                  <c:v>30.704265674205292</c:v>
                </c:pt>
                <c:pt idx="13">
                  <c:v>32.779845405095386</c:v>
                </c:pt>
                <c:pt idx="14">
                  <c:v>34.712281706269685</c:v>
                </c:pt>
                <c:pt idx="15">
                  <c:v>36.286859433151236</c:v>
                </c:pt>
                <c:pt idx="16">
                  <c:v>38.147724019466985</c:v>
                </c:pt>
                <c:pt idx="17">
                  <c:v>46.235327798453007</c:v>
                </c:pt>
                <c:pt idx="18">
                  <c:v>66.919553392499282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FF8-470F-8517-1E63C8E132C4}"/>
            </c:ext>
          </c:extLst>
        </c:ser>
        <c:ser>
          <c:idx val="5"/>
          <c:order val="5"/>
          <c:tx>
            <c:strRef>
              <c:f>'Cracking day'!$P$83</c:f>
              <c:strCache>
                <c:ptCount val="1"/>
                <c:pt idx="0">
                  <c:v>H 6</c:v>
                </c:pt>
              </c:strCache>
            </c:strRef>
          </c:tx>
          <c:spPr>
            <a:ln w="19050">
              <a:noFill/>
            </a:ln>
          </c:spPr>
          <c:trendline>
            <c:spPr>
              <a:ln>
                <a:solidFill>
                  <a:schemeClr val="accent6">
                    <a:lumMod val="75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1497975187427314"/>
                  <c:y val="0.3123880860600081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'Cracking day'!$C$84:$C$102</c:f>
              <c:numCache>
                <c:formatCode>0.0</c:formatCode>
                <c:ptCount val="19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2.8166173565703478</c:v>
                </c:pt>
                <c:pt idx="18">
                  <c:v>4.9125689138508104</c:v>
                </c:pt>
              </c:numCache>
            </c:numRef>
          </c:xVal>
          <c:yVal>
            <c:numRef>
              <c:f>'Cracking day'!$P$84:$P$102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11.236759232751737</c:v>
                </c:pt>
                <c:pt idx="2">
                  <c:v>12.453478385341853</c:v>
                </c:pt>
                <c:pt idx="3">
                  <c:v>14.958488405381933</c:v>
                </c:pt>
                <c:pt idx="4">
                  <c:v>17.248783280847668</c:v>
                </c:pt>
                <c:pt idx="5">
                  <c:v>19.252791296879213</c:v>
                </c:pt>
                <c:pt idx="6">
                  <c:v>21.4715144574864</c:v>
                </c:pt>
                <c:pt idx="7">
                  <c:v>24.692241626109361</c:v>
                </c:pt>
                <c:pt idx="8">
                  <c:v>27.483538505582334</c:v>
                </c:pt>
                <c:pt idx="9">
                  <c:v>27.984540509590872</c:v>
                </c:pt>
                <c:pt idx="10">
                  <c:v>29.129687947323738</c:v>
                </c:pt>
                <c:pt idx="11">
                  <c:v>30.632693959346746</c:v>
                </c:pt>
                <c:pt idx="12">
                  <c:v>32.779845405095386</c:v>
                </c:pt>
                <c:pt idx="13">
                  <c:v>34.068136272545352</c:v>
                </c:pt>
                <c:pt idx="14">
                  <c:v>35.213283710278219</c:v>
                </c:pt>
                <c:pt idx="15">
                  <c:v>37.002576581735418</c:v>
                </c:pt>
                <c:pt idx="16">
                  <c:v>39.364443172058401</c:v>
                </c:pt>
                <c:pt idx="17">
                  <c:v>45.448038935012882</c:v>
                </c:pt>
                <c:pt idx="18">
                  <c:v>62.195820211852016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FF8-470F-8517-1E63C8E13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846016"/>
        <c:axId val="117847552"/>
      </c:scatterChart>
      <c:valAx>
        <c:axId val="117846016"/>
        <c:scaling>
          <c:orientation val="minMax"/>
          <c:max val="40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Root</a:t>
                </a:r>
                <a:r>
                  <a:rPr lang="pl-PL" baseline="0"/>
                  <a:t> of time</a:t>
                </a:r>
                <a:endParaRPr lang="pl-PL"/>
              </a:p>
            </c:rich>
          </c:tx>
          <c:overlay val="0"/>
        </c:title>
        <c:numFmt formatCode="0.0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17847552"/>
        <c:crosses val="autoZero"/>
        <c:crossBetween val="midCat"/>
        <c:majorUnit val="2"/>
      </c:valAx>
      <c:valAx>
        <c:axId val="117847552"/>
        <c:scaling>
          <c:orientation val="minMax"/>
          <c:max val="8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17846016"/>
        <c:crosses val="autoZero"/>
        <c:crossBetween val="midCat"/>
      </c:valAx>
    </c:plotArea>
    <c:legend>
      <c:legendPos val="r"/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6.0127694195843767E-2"/>
          <c:y val="3.7902211179519044E-2"/>
          <c:w val="8.056115577496771E-2"/>
          <c:h val="0.45706487385132538"/>
        </c:manualLayout>
      </c:layout>
      <c:overlay val="1"/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6866272498855792E-2"/>
          <c:y val="2.886002886002886E-2"/>
          <c:w val="0.90621795051419285"/>
          <c:h val="0.90130370067377941"/>
        </c:manualLayout>
      </c:layout>
      <c:scatterChart>
        <c:scatterStyle val="lineMarker"/>
        <c:varyColors val="1"/>
        <c:ser>
          <c:idx val="0"/>
          <c:order val="0"/>
          <c:tx>
            <c:strRef>
              <c:f>'28 days healing'!$K$57</c:f>
              <c:strCache>
                <c:ptCount val="1"/>
                <c:pt idx="0">
                  <c:v>REF 4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  <a:ln cmpd="sng">
                <a:solidFill>
                  <a:srgbClr val="5B9BD5"/>
                </a:solidFill>
              </a:ln>
            </c:spPr>
          </c:marker>
          <c:trendline>
            <c:name>Linear (Prism 1)</c:name>
            <c:spPr>
              <a:ln w="19050">
                <a:solidFill>
                  <a:srgbClr val="5B9BD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5459373628118549"/>
                  <c:y val="-0.5827919237368056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'28 days healing'!$A$58:$A$76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'28 days healing'!$K$58:$K$76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4.4374463212130753</c:v>
                </c:pt>
                <c:pt idx="2">
                  <c:v>4.5090180360716232</c:v>
                </c:pt>
                <c:pt idx="3">
                  <c:v>5.3678786143716</c:v>
                </c:pt>
                <c:pt idx="4">
                  <c:v>5.5110220440873956</c:v>
                </c:pt>
                <c:pt idx="5">
                  <c:v>6.7993129115373607</c:v>
                </c:pt>
                <c:pt idx="6">
                  <c:v>7.6581734898360354</c:v>
                </c:pt>
                <c:pt idx="7">
                  <c:v>8.8748926424274526</c:v>
                </c:pt>
                <c:pt idx="8">
                  <c:v>9.3043229315774401</c:v>
                </c:pt>
                <c:pt idx="9">
                  <c:v>9.5190380761517837</c:v>
                </c:pt>
                <c:pt idx="10">
                  <c:v>9.8053249355846752</c:v>
                </c:pt>
                <c:pt idx="11">
                  <c:v>10.449470369310308</c:v>
                </c:pt>
                <c:pt idx="12">
                  <c:v>10.950472373317544</c:v>
                </c:pt>
                <c:pt idx="13">
                  <c:v>12.310334955624755</c:v>
                </c:pt>
                <c:pt idx="14">
                  <c:v>12.668193529916195</c:v>
                </c:pt>
                <c:pt idx="15">
                  <c:v>12.882908674491841</c:v>
                </c:pt>
                <c:pt idx="16">
                  <c:v>13.813340967649063</c:v>
                </c:pt>
                <c:pt idx="17">
                  <c:v>15.74577726882336</c:v>
                </c:pt>
                <c:pt idx="18">
                  <c:v>20.898940738619316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97-4E51-A7EB-D44E463831D7}"/>
            </c:ext>
          </c:extLst>
        </c:ser>
        <c:ser>
          <c:idx val="1"/>
          <c:order val="1"/>
          <c:tx>
            <c:strRef>
              <c:f>'28 days healing'!$L$57</c:f>
              <c:strCache>
                <c:ptCount val="1"/>
                <c:pt idx="0">
                  <c:v>REF 5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  <a:ln cmpd="sng">
                <a:solidFill>
                  <a:srgbClr val="ED7D31"/>
                </a:solidFill>
              </a:ln>
            </c:spPr>
          </c:marker>
          <c:trendline>
            <c:name>Linear (Prism 2)</c:name>
            <c:spPr>
              <a:ln w="19050">
                <a:solidFill>
                  <a:srgbClr val="ED7D3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6427345158367661"/>
                  <c:y val="-0.3301153264932792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'28 days healing'!$A$58:$A$76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'28 days healing'!$L$58:$L$76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7.1571714858288003</c:v>
                </c:pt>
                <c:pt idx="2">
                  <c:v>9.2327512167188921</c:v>
                </c:pt>
                <c:pt idx="3">
                  <c:v>10.37789865445176</c:v>
                </c:pt>
                <c:pt idx="4">
                  <c:v>12.095619811050412</c:v>
                </c:pt>
                <c:pt idx="5">
                  <c:v>13.598625823074721</c:v>
                </c:pt>
                <c:pt idx="6">
                  <c:v>14.600629831090492</c:v>
                </c:pt>
                <c:pt idx="7">
                  <c:v>13.169195533924732</c:v>
                </c:pt>
                <c:pt idx="8">
                  <c:v>14.74377326080759</c:v>
                </c:pt>
                <c:pt idx="9">
                  <c:v>16.676209561980585</c:v>
                </c:pt>
                <c:pt idx="10">
                  <c:v>16.747781276839131</c:v>
                </c:pt>
                <c:pt idx="11">
                  <c:v>17.678213569996355</c:v>
                </c:pt>
                <c:pt idx="12">
                  <c:v>18.751789292870676</c:v>
                </c:pt>
                <c:pt idx="13">
                  <c:v>19.6822215860292</c:v>
                </c:pt>
                <c:pt idx="14">
                  <c:v>21.686229602060745</c:v>
                </c:pt>
                <c:pt idx="15">
                  <c:v>23.117663899226503</c:v>
                </c:pt>
                <c:pt idx="16">
                  <c:v>21.113655883194962</c:v>
                </c:pt>
                <c:pt idx="17">
                  <c:v>27.268823361007989</c:v>
                </c:pt>
                <c:pt idx="18">
                  <c:v>33.35241912396247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97-4E51-A7EB-D44E463831D7}"/>
            </c:ext>
          </c:extLst>
        </c:ser>
        <c:ser>
          <c:idx val="2"/>
          <c:order val="2"/>
          <c:tx>
            <c:strRef>
              <c:f>'28 days healing'!$M$57</c:f>
              <c:strCache>
                <c:ptCount val="1"/>
                <c:pt idx="0">
                  <c:v>REF 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A5A5A5"/>
              </a:solidFill>
              <a:ln cmpd="sng">
                <a:solidFill>
                  <a:srgbClr val="A5A5A5"/>
                </a:solidFill>
              </a:ln>
            </c:spPr>
          </c:marker>
          <c:trendline>
            <c:name>Linear (Prism 3)</c:name>
            <c:spPr>
              <a:ln w="19050">
                <a:solidFill>
                  <a:srgbClr val="A5A5A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4510381931795889"/>
                  <c:y val="-0.2983263455704400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'28 days healing'!$A$58:$A$76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'28 days healing'!$M$58:$M$76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4.7953048955058168</c:v>
                </c:pt>
                <c:pt idx="2">
                  <c:v>5.6541654738044924</c:v>
                </c:pt>
                <c:pt idx="3">
                  <c:v>6.5845977669630171</c:v>
                </c:pt>
                <c:pt idx="4">
                  <c:v>7.5866017749787886</c:v>
                </c:pt>
                <c:pt idx="5">
                  <c:v>9.4474663612945378</c:v>
                </c:pt>
                <c:pt idx="6">
                  <c:v>10.592613799027406</c:v>
                </c:pt>
                <c:pt idx="7">
                  <c:v>10.592613799027406</c:v>
                </c:pt>
                <c:pt idx="8">
                  <c:v>10.878900658460298</c:v>
                </c:pt>
                <c:pt idx="9">
                  <c:v>12.882908674491841</c:v>
                </c:pt>
                <c:pt idx="10">
                  <c:v>13.24076724878328</c:v>
                </c:pt>
                <c:pt idx="11">
                  <c:v>13.956484397366161</c:v>
                </c:pt>
                <c:pt idx="12">
                  <c:v>14.958488405381933</c:v>
                </c:pt>
                <c:pt idx="13">
                  <c:v>15.531062124249019</c:v>
                </c:pt>
                <c:pt idx="14">
                  <c:v>16.389922702547693</c:v>
                </c:pt>
                <c:pt idx="15">
                  <c:v>16.89092470655623</c:v>
                </c:pt>
                <c:pt idx="16">
                  <c:v>17.320354995706218</c:v>
                </c:pt>
                <c:pt idx="17">
                  <c:v>20.755797308903521</c:v>
                </c:pt>
                <c:pt idx="18">
                  <c:v>28.986544517606642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C97-4E51-A7EB-D44E463831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067072"/>
        <c:axId val="126068608"/>
      </c:scatterChart>
      <c:valAx>
        <c:axId val="126067072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6068608"/>
        <c:crosses val="autoZero"/>
        <c:crossBetween val="midCat"/>
        <c:majorUnit val="1"/>
      </c:valAx>
      <c:valAx>
        <c:axId val="126068608"/>
        <c:scaling>
          <c:orientation val="minMax"/>
          <c:max val="6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6067072"/>
        <c:crosses val="autoZero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5.693875454180327E-2"/>
          <c:y val="3.4635670541182356E-2"/>
          <c:w val="0.14353574130635804"/>
          <c:h val="0.31312404131301769"/>
        </c:manualLayout>
      </c:layout>
      <c:overlay val="1"/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1"/>
        <c:ser>
          <c:idx val="0"/>
          <c:order val="0"/>
          <c:tx>
            <c:strRef>
              <c:f>'28 days healing'!$K$83</c:f>
              <c:strCache>
                <c:ptCount val="1"/>
                <c:pt idx="0">
                  <c:v>H 1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5B9BD5"/>
              </a:solidFill>
              <a:ln cmpd="sng">
                <a:solidFill>
                  <a:srgbClr val="5B9BD5"/>
                </a:solidFill>
              </a:ln>
            </c:spPr>
          </c:marker>
          <c:trendline>
            <c:name>Linear (Prism 1)</c:name>
            <c:spPr>
              <a:ln w="19050">
                <a:solidFill>
                  <a:srgbClr val="5B9BD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0598029887244833"/>
                  <c:y val="-0.52770058035088996"/>
                </c:manualLayout>
              </c:layout>
              <c:numFmt formatCode="General" sourceLinked="0"/>
            </c:trendlineLbl>
          </c:trendline>
          <c:xVal>
            <c:numRef>
              <c:f>'28 days healing'!$A$84:$A$102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'28 days healing'!$K$84:$K$102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2.648153449757177</c:v>
                </c:pt>
                <c:pt idx="2">
                  <c:v>3.9364443172058401</c:v>
                </c:pt>
                <c:pt idx="3">
                  <c:v>5.6541654738044924</c:v>
                </c:pt>
                <c:pt idx="4">
                  <c:v>6.4414543372459203</c:v>
                </c:pt>
                <c:pt idx="5">
                  <c:v>7.4434583452616918</c:v>
                </c:pt>
                <c:pt idx="6">
                  <c:v>8.7317492127116569</c:v>
                </c:pt>
                <c:pt idx="7">
                  <c:v>9.0896077870030982</c:v>
                </c:pt>
                <c:pt idx="8">
                  <c:v>10.234755224734664</c:v>
                </c:pt>
                <c:pt idx="9">
                  <c:v>9.9484683653017729</c:v>
                </c:pt>
                <c:pt idx="10">
                  <c:v>11.022044088176091</c:v>
                </c:pt>
                <c:pt idx="11">
                  <c:v>12.23876324076751</c:v>
                </c:pt>
                <c:pt idx="12">
                  <c:v>13.383910678500378</c:v>
                </c:pt>
                <c:pt idx="13">
                  <c:v>14.099627827083257</c:v>
                </c:pt>
                <c:pt idx="14">
                  <c:v>14.028056112224709</c:v>
                </c:pt>
                <c:pt idx="15">
                  <c:v>15.030060120240481</c:v>
                </c:pt>
                <c:pt idx="16">
                  <c:v>16.89092470655623</c:v>
                </c:pt>
                <c:pt idx="17">
                  <c:v>19.825365015746296</c:v>
                </c:pt>
                <c:pt idx="18">
                  <c:v>28.700257658173751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277-4D6B-A84D-9849EC9385FC}"/>
            </c:ext>
          </c:extLst>
        </c:ser>
        <c:ser>
          <c:idx val="1"/>
          <c:order val="1"/>
          <c:tx>
            <c:strRef>
              <c:f>'28 days healing'!$L$83</c:f>
              <c:strCache>
                <c:ptCount val="1"/>
                <c:pt idx="0">
                  <c:v>H 2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ED7D31"/>
              </a:solidFill>
              <a:ln cmpd="sng">
                <a:solidFill>
                  <a:srgbClr val="ED7D31"/>
                </a:solidFill>
              </a:ln>
            </c:spPr>
          </c:marker>
          <c:trendline>
            <c:name>Linear (Prism 2)</c:name>
            <c:spPr>
              <a:ln w="19050">
                <a:solidFill>
                  <a:srgbClr val="ED7D3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9196979099153759"/>
                  <c:y val="-0.33755326987838818"/>
                </c:manualLayout>
              </c:layout>
              <c:numFmt formatCode="General" sourceLinked="0"/>
            </c:trendlineLbl>
          </c:trendline>
          <c:xVal>
            <c:numRef>
              <c:f>'28 days healing'!$A$84:$A$102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'28 days healing'!$L$84:$L$102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3.7933008874900453</c:v>
                </c:pt>
                <c:pt idx="2">
                  <c:v>5.2247351846558052</c:v>
                </c:pt>
                <c:pt idx="3">
                  <c:v>8.0160320641287779</c:v>
                </c:pt>
                <c:pt idx="4">
                  <c:v>9.2327512167201942</c:v>
                </c:pt>
                <c:pt idx="5">
                  <c:v>10.020040080160321</c:v>
                </c:pt>
                <c:pt idx="6">
                  <c:v>11.80933295161752</c:v>
                </c:pt>
                <c:pt idx="7">
                  <c:v>12.453478385343155</c:v>
                </c:pt>
                <c:pt idx="8">
                  <c:v>13.169195533926034</c:v>
                </c:pt>
                <c:pt idx="9">
                  <c:v>14.600629831091794</c:v>
                </c:pt>
                <c:pt idx="10">
                  <c:v>15.74577726882336</c:v>
                </c:pt>
                <c:pt idx="11">
                  <c:v>16.962496421414777</c:v>
                </c:pt>
                <c:pt idx="12">
                  <c:v>18.179215574006196</c:v>
                </c:pt>
                <c:pt idx="13">
                  <c:v>20.326367019754834</c:v>
                </c:pt>
                <c:pt idx="14">
                  <c:v>19.968508445463396</c:v>
                </c:pt>
                <c:pt idx="15">
                  <c:v>21.185227598053508</c:v>
                </c:pt>
                <c:pt idx="16">
                  <c:v>22.330375035786378</c:v>
                </c:pt>
                <c:pt idx="17">
                  <c:v>26.48153449756656</c:v>
                </c:pt>
                <c:pt idx="18">
                  <c:v>39.00658459776696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277-4D6B-A84D-9849EC9385FC}"/>
            </c:ext>
          </c:extLst>
        </c:ser>
        <c:ser>
          <c:idx val="2"/>
          <c:order val="2"/>
          <c:tx>
            <c:strRef>
              <c:f>'28 days healing'!$M$83</c:f>
              <c:strCache>
                <c:ptCount val="1"/>
                <c:pt idx="0">
                  <c:v>H 3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5"/>
            <c:spPr>
              <a:solidFill>
                <a:srgbClr val="A5A5A5"/>
              </a:solidFill>
              <a:ln cmpd="sng">
                <a:solidFill>
                  <a:srgbClr val="A5A5A5"/>
                </a:solidFill>
              </a:ln>
            </c:spPr>
          </c:marker>
          <c:trendline>
            <c:name>Linear (Prism 3)</c:name>
            <c:spPr>
              <a:ln w="19050">
                <a:solidFill>
                  <a:srgbClr val="A5A5A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0131012957881138"/>
                  <c:y val="-0.35878984964466448"/>
                </c:manualLayout>
              </c:layout>
              <c:numFmt formatCode="General" sourceLinked="0"/>
            </c:trendlineLbl>
          </c:trendline>
          <c:xVal>
            <c:numRef>
              <c:f>'28 days healing'!$A$84:$A$102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'28 days healing'!$M$84:$M$102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2.7912968794742739</c:v>
                </c:pt>
                <c:pt idx="2">
                  <c:v>4.1511594617814858</c:v>
                </c:pt>
                <c:pt idx="3">
                  <c:v>4.9384483252229137</c:v>
                </c:pt>
                <c:pt idx="4">
                  <c:v>5.7257371886630404</c:v>
                </c:pt>
                <c:pt idx="5">
                  <c:v>6.5845977669630171</c:v>
                </c:pt>
                <c:pt idx="6">
                  <c:v>8.0160320641287779</c:v>
                </c:pt>
                <c:pt idx="7">
                  <c:v>8.3738906384202174</c:v>
                </c:pt>
                <c:pt idx="8">
                  <c:v>10.020040080160321</c:v>
                </c:pt>
                <c:pt idx="9">
                  <c:v>10.37789865445176</c:v>
                </c:pt>
                <c:pt idx="10">
                  <c:v>11.952476381334618</c:v>
                </c:pt>
                <c:pt idx="11">
                  <c:v>12.381906670484605</c:v>
                </c:pt>
                <c:pt idx="12">
                  <c:v>13.527054108217474</c:v>
                </c:pt>
                <c:pt idx="13">
                  <c:v>14.314342971657601</c:v>
                </c:pt>
                <c:pt idx="14">
                  <c:v>15.030060120240481</c:v>
                </c:pt>
                <c:pt idx="15">
                  <c:v>15.602633839107567</c:v>
                </c:pt>
                <c:pt idx="16">
                  <c:v>16.318350987690447</c:v>
                </c:pt>
                <c:pt idx="17">
                  <c:v>20.397938734612083</c:v>
                </c:pt>
                <c:pt idx="18">
                  <c:v>30.632693959348046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277-4D6B-A84D-9849EC9385FC}"/>
            </c:ext>
          </c:extLst>
        </c:ser>
        <c:ser>
          <c:idx val="3"/>
          <c:order val="3"/>
          <c:tx>
            <c:strRef>
              <c:f>'28 days healing'!$N$83</c:f>
              <c:strCache>
                <c:ptCount val="1"/>
                <c:pt idx="0">
                  <c:v>H 4</c:v>
                </c:pt>
              </c:strCache>
            </c:strRef>
          </c:tx>
          <c:spPr>
            <a:ln w="19050">
              <a:noFill/>
            </a:ln>
          </c:spPr>
          <c:marker>
            <c:symbol val="triangle"/>
            <c:size val="5"/>
          </c:marker>
          <c:trendline>
            <c:spPr>
              <a:ln>
                <a:solidFill>
                  <a:schemeClr val="accent2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1765572210654054"/>
                  <c:y val="-0.26004445499996953"/>
                </c:manualLayout>
              </c:layout>
              <c:numFmt formatCode="General" sourceLinked="0"/>
            </c:trendlineLbl>
          </c:trendline>
          <c:xVal>
            <c:numRef>
              <c:f>'28 days healing'!$A$84:$A$102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'28 days healing'!$N$84:$N$102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2.7912968794729718</c:v>
                </c:pt>
                <c:pt idx="2">
                  <c:v>5.0815917549374072</c:v>
                </c:pt>
                <c:pt idx="3">
                  <c:v>5.940452333237384</c:v>
                </c:pt>
                <c:pt idx="4">
                  <c:v>7.0855997709702523</c:v>
                </c:pt>
                <c:pt idx="5">
                  <c:v>8.1591754938445717</c:v>
                </c:pt>
                <c:pt idx="6">
                  <c:v>9.2327512167188921</c:v>
                </c:pt>
                <c:pt idx="7">
                  <c:v>9.7337532207261273</c:v>
                </c:pt>
                <c:pt idx="8">
                  <c:v>10.7357572287432</c:v>
                </c:pt>
                <c:pt idx="9">
                  <c:v>11.379902662467533</c:v>
                </c:pt>
                <c:pt idx="10">
                  <c:v>12.453478385341853</c:v>
                </c:pt>
                <c:pt idx="11">
                  <c:v>13.312338963640528</c:v>
                </c:pt>
                <c:pt idx="12">
                  <c:v>14.815344975664836</c:v>
                </c:pt>
                <c:pt idx="13">
                  <c:v>15.316346979673373</c:v>
                </c:pt>
                <c:pt idx="14">
                  <c:v>16.246779272830597</c:v>
                </c:pt>
                <c:pt idx="15">
                  <c:v>16.962496421413476</c:v>
                </c:pt>
                <c:pt idx="16">
                  <c:v>17.53507014028056</c:v>
                </c:pt>
                <c:pt idx="17">
                  <c:v>21.686229602060745</c:v>
                </c:pt>
                <c:pt idx="18">
                  <c:v>34.425994846835486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277-4D6B-A84D-9849EC9385FC}"/>
            </c:ext>
          </c:extLst>
        </c:ser>
        <c:ser>
          <c:idx val="4"/>
          <c:order val="4"/>
          <c:tx>
            <c:strRef>
              <c:f>'28 days healing'!$O$83</c:f>
              <c:strCache>
                <c:ptCount val="1"/>
                <c:pt idx="0">
                  <c:v>H 5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5"/>
          </c:marker>
          <c:trendline>
            <c:spPr>
              <a:ln>
                <a:solidFill>
                  <a:srgbClr val="0070C0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1999080675335896"/>
                  <c:y val="-0.24832611700799581"/>
                </c:manualLayout>
              </c:layout>
              <c:numFmt formatCode="General" sourceLinked="0"/>
            </c:trendlineLbl>
          </c:trendline>
          <c:xVal>
            <c:numRef>
              <c:f>'28 days healing'!$A$84:$A$102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'28 days healing'!$O$84:$O$102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1.9324363011742969</c:v>
                </c:pt>
                <c:pt idx="2">
                  <c:v>3.8648726023472917</c:v>
                </c:pt>
                <c:pt idx="3">
                  <c:v>4.3658746063558285</c:v>
                </c:pt>
                <c:pt idx="4">
                  <c:v>5.0815917549387084</c:v>
                </c:pt>
                <c:pt idx="5">
                  <c:v>6.0835957629544808</c:v>
                </c:pt>
                <c:pt idx="6">
                  <c:v>6.7993129115373607</c:v>
                </c:pt>
                <c:pt idx="7">
                  <c:v>7.1571714858288003</c:v>
                </c:pt>
                <c:pt idx="8">
                  <c:v>7.7297452046958854</c:v>
                </c:pt>
                <c:pt idx="9">
                  <c:v>8.660177497853109</c:v>
                </c:pt>
                <c:pt idx="10">
                  <c:v>9.2327512167188921</c:v>
                </c:pt>
                <c:pt idx="11">
                  <c:v>10.234755224735967</c:v>
                </c:pt>
                <c:pt idx="12">
                  <c:v>11.093615803034641</c:v>
                </c:pt>
                <c:pt idx="13">
                  <c:v>12.024048096193166</c:v>
                </c:pt>
                <c:pt idx="14">
                  <c:v>12.525050100200401</c:v>
                </c:pt>
                <c:pt idx="15">
                  <c:v>12.954480389350389</c:v>
                </c:pt>
                <c:pt idx="16">
                  <c:v>14.242771256799053</c:v>
                </c:pt>
                <c:pt idx="17">
                  <c:v>16.962496421414777</c:v>
                </c:pt>
                <c:pt idx="18">
                  <c:v>26.767821356999452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277-4D6B-A84D-9849EC9385FC}"/>
            </c:ext>
          </c:extLst>
        </c:ser>
        <c:ser>
          <c:idx val="5"/>
          <c:order val="5"/>
          <c:tx>
            <c:strRef>
              <c:f>'28 days healing'!$P$83</c:f>
              <c:strCache>
                <c:ptCount val="1"/>
                <c:pt idx="0">
                  <c:v>H 6</c:v>
                </c:pt>
              </c:strCache>
            </c:strRef>
          </c:tx>
          <c:spPr>
            <a:ln w="19050">
              <a:noFill/>
            </a:ln>
          </c:spPr>
          <c:trendline>
            <c:spPr>
              <a:ln>
                <a:solidFill>
                  <a:schemeClr val="accent6">
                    <a:lumMod val="5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53649967134143262"/>
                  <c:y val="-6.8518674144850217E-2"/>
                </c:manualLayout>
              </c:layout>
              <c:numFmt formatCode="General" sourceLinked="0"/>
            </c:trendlineLbl>
          </c:trendline>
          <c:xVal>
            <c:numRef>
              <c:f>'28 days healing'!$A$84:$A$102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'28 days healing'!$P$84:$P$102</c:f>
              <c:numCache>
                <c:formatCode>0.00</c:formatCode>
                <c:ptCount val="19"/>
                <c:pt idx="0" formatCode="General">
                  <c:v>0</c:v>
                </c:pt>
                <c:pt idx="1">
                  <c:v>2.5765817348986286</c:v>
                </c:pt>
                <c:pt idx="2">
                  <c:v>5.0815917549387084</c:v>
                </c:pt>
                <c:pt idx="3">
                  <c:v>5.4394503292301488</c:v>
                </c:pt>
                <c:pt idx="4">
                  <c:v>7.5150300601202407</c:v>
                </c:pt>
                <c:pt idx="5">
                  <c:v>7.944460349270229</c:v>
                </c:pt>
                <c:pt idx="6">
                  <c:v>2.2187231606071887</c:v>
                </c:pt>
                <c:pt idx="7">
                  <c:v>10.091611795018869</c:v>
                </c:pt>
                <c:pt idx="8">
                  <c:v>10.664185513884652</c:v>
                </c:pt>
                <c:pt idx="9">
                  <c:v>12.668193529916195</c:v>
                </c:pt>
                <c:pt idx="10">
                  <c:v>13.455482393357624</c:v>
                </c:pt>
                <c:pt idx="11">
                  <c:v>14.242771256799053</c:v>
                </c:pt>
                <c:pt idx="12">
                  <c:v>15.602633839106264</c:v>
                </c:pt>
                <c:pt idx="13">
                  <c:v>17.320354995704918</c:v>
                </c:pt>
                <c:pt idx="14">
                  <c:v>17.463498425422014</c:v>
                </c:pt>
                <c:pt idx="15">
                  <c:v>17.320354995704918</c:v>
                </c:pt>
                <c:pt idx="16">
                  <c:v>18.250787288863442</c:v>
                </c:pt>
                <c:pt idx="17">
                  <c:v>22.401946750643624</c:v>
                </c:pt>
                <c:pt idx="18">
                  <c:v>33.567134268536812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277-4D6B-A84D-9849EC9385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36768"/>
        <c:axId val="127946752"/>
      </c:scatterChart>
      <c:valAx>
        <c:axId val="127936768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7946752"/>
        <c:crosses val="autoZero"/>
        <c:crossBetween val="midCat"/>
        <c:majorUnit val="1"/>
      </c:valAx>
      <c:valAx>
        <c:axId val="127946752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27936768"/>
        <c:crosses val="autoZero"/>
        <c:crossBetween val="midCat"/>
      </c:valAx>
    </c:plotArea>
    <c:legend>
      <c:legendPos val="r"/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6.0127694195843767E-2"/>
          <c:y val="3.7902211179519044E-2"/>
          <c:w val="8.7566409715423052E-2"/>
          <c:h val="0.49418784368891244"/>
        </c:manualLayout>
      </c:layout>
      <c:overlay val="1"/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5" Type="http://schemas.openxmlformats.org/officeDocument/2006/relationships/chart" Target="../charts/chart18.xml"/><Relationship Id="rId4" Type="http://schemas.openxmlformats.org/officeDocument/2006/relationships/chart" Target="../charts/chart1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6" Type="http://schemas.openxmlformats.org/officeDocument/2006/relationships/chart" Target="../charts/chart25.xml"/><Relationship Id="rId5" Type="http://schemas.openxmlformats.org/officeDocument/2006/relationships/chart" Target="../charts/chart24.xml"/><Relationship Id="rId4" Type="http://schemas.openxmlformats.org/officeDocument/2006/relationships/chart" Target="../charts/chart2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35718</xdr:colOff>
      <xdr:row>55</xdr:row>
      <xdr:rowOff>188118</xdr:rowOff>
    </xdr:from>
    <xdr:ext cx="5353050" cy="44005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22</xdr:col>
      <xdr:colOff>264319</xdr:colOff>
      <xdr:row>82</xdr:row>
      <xdr:rowOff>57150</xdr:rowOff>
    </xdr:from>
    <xdr:ext cx="5438775" cy="4105275"/>
    <xdr:graphicFrame macro="">
      <xdr:nvGraphicFramePr>
        <xdr:cNvPr id="4" name="Chart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18</xdr:col>
      <xdr:colOff>0</xdr:colOff>
      <xdr:row>107</xdr:row>
      <xdr:rowOff>0</xdr:rowOff>
    </xdr:from>
    <xdr:ext cx="5353050" cy="3581400"/>
    <xdr:graphicFrame macro="">
      <xdr:nvGraphicFramePr>
        <xdr:cNvPr id="8" name="Chart 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14</xdr:col>
      <xdr:colOff>0</xdr:colOff>
      <xdr:row>30</xdr:row>
      <xdr:rowOff>19050</xdr:rowOff>
    </xdr:from>
    <xdr:ext cx="5353050" cy="4381500"/>
    <xdr:graphicFrame macro="">
      <xdr:nvGraphicFramePr>
        <xdr:cNvPr id="11" name="Chart 1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22</xdr:col>
      <xdr:colOff>19050</xdr:colOff>
      <xdr:row>29</xdr:row>
      <xdr:rowOff>200024</xdr:rowOff>
    </xdr:from>
    <xdr:ext cx="5353050" cy="4400551"/>
    <xdr:graphicFrame macro="">
      <xdr:nvGraphicFramePr>
        <xdr:cNvPr id="6" name="Chart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22</xdr:col>
      <xdr:colOff>0</xdr:colOff>
      <xdr:row>56</xdr:row>
      <xdr:rowOff>0</xdr:rowOff>
    </xdr:from>
    <xdr:ext cx="5353050" cy="4400550"/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  <xdr:oneCellAnchor>
    <xdr:from>
      <xdr:col>27</xdr:col>
      <xdr:colOff>0</xdr:colOff>
      <xdr:row>82</xdr:row>
      <xdr:rowOff>0</xdr:rowOff>
    </xdr:from>
    <xdr:ext cx="5438775" cy="4105275"/>
    <xdr:graphicFrame macro="">
      <xdr:nvGraphicFramePr>
        <xdr:cNvPr id="9" name="Chart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9525</xdr:colOff>
      <xdr:row>56</xdr:row>
      <xdr:rowOff>9525</xdr:rowOff>
    </xdr:from>
    <xdr:ext cx="5353050" cy="4400550"/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17</xdr:col>
      <xdr:colOff>19050</xdr:colOff>
      <xdr:row>82</xdr:row>
      <xdr:rowOff>19050</xdr:rowOff>
    </xdr:from>
    <xdr:ext cx="5438775" cy="4105275"/>
    <xdr:graphicFrame macro="">
      <xdr:nvGraphicFramePr>
        <xdr:cNvPr id="3" name="Chart 6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14</xdr:col>
      <xdr:colOff>28575</xdr:colOff>
      <xdr:row>30</xdr:row>
      <xdr:rowOff>0</xdr:rowOff>
    </xdr:from>
    <xdr:ext cx="5353050" cy="4381500"/>
    <xdr:graphicFrame macro="">
      <xdr:nvGraphicFramePr>
        <xdr:cNvPr id="4" name="Chart 10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22</xdr:col>
      <xdr:colOff>0</xdr:colOff>
      <xdr:row>30</xdr:row>
      <xdr:rowOff>0</xdr:rowOff>
    </xdr:from>
    <xdr:ext cx="5353050" cy="4381500"/>
    <xdr:graphicFrame macro="">
      <xdr:nvGraphicFramePr>
        <xdr:cNvPr id="5" name="Chart 10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22</xdr:col>
      <xdr:colOff>0</xdr:colOff>
      <xdr:row>56</xdr:row>
      <xdr:rowOff>0</xdr:rowOff>
    </xdr:from>
    <xdr:ext cx="5353050" cy="4400550"/>
    <xdr:graphicFrame macro="">
      <xdr:nvGraphicFramePr>
        <xdr:cNvPr id="6" name="Chart 3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27</xdr:col>
      <xdr:colOff>0</xdr:colOff>
      <xdr:row>82</xdr:row>
      <xdr:rowOff>0</xdr:rowOff>
    </xdr:from>
    <xdr:ext cx="5438775" cy="4105275"/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9525</xdr:colOff>
      <xdr:row>56</xdr:row>
      <xdr:rowOff>9525</xdr:rowOff>
    </xdr:from>
    <xdr:ext cx="5353050" cy="4400550"/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17</xdr:col>
      <xdr:colOff>19050</xdr:colOff>
      <xdr:row>82</xdr:row>
      <xdr:rowOff>19050</xdr:rowOff>
    </xdr:from>
    <xdr:ext cx="5438775" cy="4105275"/>
    <xdr:graphicFrame macro="">
      <xdr:nvGraphicFramePr>
        <xdr:cNvPr id="3" name="Chart 6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14</xdr:col>
      <xdr:colOff>28575</xdr:colOff>
      <xdr:row>30</xdr:row>
      <xdr:rowOff>0</xdr:rowOff>
    </xdr:from>
    <xdr:ext cx="5353050" cy="4381500"/>
    <xdr:graphicFrame macro="">
      <xdr:nvGraphicFramePr>
        <xdr:cNvPr id="4" name="Chart 1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22</xdr:col>
      <xdr:colOff>0</xdr:colOff>
      <xdr:row>30</xdr:row>
      <xdr:rowOff>0</xdr:rowOff>
    </xdr:from>
    <xdr:ext cx="5353050" cy="4381500"/>
    <xdr:graphicFrame macro="">
      <xdr:nvGraphicFramePr>
        <xdr:cNvPr id="5" name="Chart 10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22</xdr:col>
      <xdr:colOff>0</xdr:colOff>
      <xdr:row>56</xdr:row>
      <xdr:rowOff>0</xdr:rowOff>
    </xdr:from>
    <xdr:ext cx="5353050" cy="4400550"/>
    <xdr:graphicFrame macro="">
      <xdr:nvGraphicFramePr>
        <xdr:cNvPr id="6" name="Chart 3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27</xdr:col>
      <xdr:colOff>0</xdr:colOff>
      <xdr:row>82</xdr:row>
      <xdr:rowOff>0</xdr:rowOff>
    </xdr:from>
    <xdr:ext cx="5438775" cy="4105275"/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9525</xdr:colOff>
      <xdr:row>56</xdr:row>
      <xdr:rowOff>9525</xdr:rowOff>
    </xdr:from>
    <xdr:ext cx="5353050" cy="4400550"/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17</xdr:col>
      <xdr:colOff>19050</xdr:colOff>
      <xdr:row>82</xdr:row>
      <xdr:rowOff>19050</xdr:rowOff>
    </xdr:from>
    <xdr:ext cx="5438775" cy="4105275"/>
    <xdr:graphicFrame macro="">
      <xdr:nvGraphicFramePr>
        <xdr:cNvPr id="6" name="Chart 6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14</xdr:col>
      <xdr:colOff>28575</xdr:colOff>
      <xdr:row>30</xdr:row>
      <xdr:rowOff>0</xdr:rowOff>
    </xdr:from>
    <xdr:ext cx="5353050" cy="4381500"/>
    <xdr:graphicFrame macro="">
      <xdr:nvGraphicFramePr>
        <xdr:cNvPr id="10" name="Chart 10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22</xdr:col>
      <xdr:colOff>0</xdr:colOff>
      <xdr:row>30</xdr:row>
      <xdr:rowOff>0</xdr:rowOff>
    </xdr:from>
    <xdr:ext cx="5353050" cy="4381500"/>
    <xdr:graphicFrame macro="">
      <xdr:nvGraphicFramePr>
        <xdr:cNvPr id="7" name="Chart 10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22</xdr:col>
      <xdr:colOff>0</xdr:colOff>
      <xdr:row>56</xdr:row>
      <xdr:rowOff>0</xdr:rowOff>
    </xdr:from>
    <xdr:ext cx="5353050" cy="4400550"/>
    <xdr:graphicFrame macro="">
      <xdr:nvGraphicFramePr>
        <xdr:cNvPr id="8" name="Chart 3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27</xdr:col>
      <xdr:colOff>0</xdr:colOff>
      <xdr:row>82</xdr:row>
      <xdr:rowOff>0</xdr:rowOff>
    </xdr:from>
    <xdr:ext cx="5438775" cy="4105275"/>
    <xdr:graphicFrame macro="">
      <xdr:nvGraphicFramePr>
        <xdr:cNvPr id="11" name="Chart 6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AD47"/>
  </sheetPr>
  <dimension ref="A1:AJ1004"/>
  <sheetViews>
    <sheetView topLeftCell="C67" zoomScale="80" zoomScaleNormal="80" workbookViewId="0">
      <selection activeCell="H26" sqref="H26"/>
    </sheetView>
  </sheetViews>
  <sheetFormatPr defaultColWidth="14.46484375" defaultRowHeight="15" customHeight="1" x14ac:dyDescent="0.45"/>
  <cols>
    <col min="1" max="1" width="22.53125" customWidth="1"/>
    <col min="2" max="2" width="21.1328125" customWidth="1"/>
    <col min="3" max="3" width="21.1328125" style="102" customWidth="1"/>
    <col min="4" max="4" width="15.33203125" customWidth="1"/>
    <col min="5" max="5" width="22.1328125" customWidth="1"/>
    <col min="6" max="6" width="25.1328125" customWidth="1"/>
    <col min="7" max="7" width="20.46484375" style="54" customWidth="1"/>
    <col min="8" max="8" width="18.46484375" style="54" customWidth="1"/>
    <col min="9" max="9" width="20" style="54" customWidth="1"/>
    <col min="10" max="10" width="11.1328125" customWidth="1"/>
    <col min="11" max="11" width="22.6640625" customWidth="1"/>
    <col min="12" max="12" width="21" customWidth="1"/>
    <col min="13" max="13" width="16" customWidth="1"/>
    <col min="14" max="16" width="16" style="54" customWidth="1"/>
    <col min="17" max="36" width="8.6640625" customWidth="1"/>
  </cols>
  <sheetData>
    <row r="1" spans="1:9" ht="23.25" x14ac:dyDescent="0.7">
      <c r="A1" s="1" t="s">
        <v>1</v>
      </c>
    </row>
    <row r="2" spans="1:9" ht="23.25" x14ac:dyDescent="0.7">
      <c r="A2" s="2" t="s">
        <v>63</v>
      </c>
    </row>
    <row r="4" spans="1:9" ht="14.25" x14ac:dyDescent="0.45">
      <c r="A4" s="68" t="s">
        <v>2</v>
      </c>
      <c r="D4" s="3">
        <v>43619</v>
      </c>
    </row>
    <row r="5" spans="1:9" ht="14.25" x14ac:dyDescent="0.45">
      <c r="A5" t="s">
        <v>3</v>
      </c>
      <c r="D5" s="4">
        <v>43654</v>
      </c>
    </row>
    <row r="6" spans="1:9" ht="14.25" x14ac:dyDescent="0.45">
      <c r="A6" s="100" t="s">
        <v>4</v>
      </c>
      <c r="B6" s="6"/>
      <c r="C6" s="6"/>
      <c r="D6">
        <f>D5-D4</f>
        <v>35</v>
      </c>
      <c r="E6" t="s">
        <v>60</v>
      </c>
    </row>
    <row r="7" spans="1:9" ht="14.25" x14ac:dyDescent="0.45">
      <c r="B7" s="6"/>
      <c r="C7" s="6"/>
    </row>
    <row r="8" spans="1:9" ht="14.25" x14ac:dyDescent="0.45">
      <c r="A8" s="7" t="s">
        <v>5</v>
      </c>
      <c r="D8" s="8" t="s">
        <v>6</v>
      </c>
      <c r="G8" s="8" t="s">
        <v>6</v>
      </c>
      <c r="H8" s="37"/>
    </row>
    <row r="9" spans="1:9" ht="14.25" x14ac:dyDescent="0.45">
      <c r="A9" s="7"/>
      <c r="D9" s="8"/>
      <c r="G9" s="8"/>
      <c r="H9" s="37"/>
    </row>
    <row r="10" spans="1:9" ht="14.25" x14ac:dyDescent="0.45">
      <c r="A10" s="7" t="s">
        <v>38</v>
      </c>
      <c r="B10" s="9" t="s">
        <v>7</v>
      </c>
      <c r="C10" s="9"/>
      <c r="D10" s="8" t="s">
        <v>29</v>
      </c>
      <c r="E10" s="9" t="s">
        <v>7</v>
      </c>
      <c r="G10" s="8" t="s">
        <v>32</v>
      </c>
      <c r="H10" s="9" t="s">
        <v>7</v>
      </c>
    </row>
    <row r="11" spans="1:9" ht="14.25" x14ac:dyDescent="0.45">
      <c r="A11" s="10" t="s">
        <v>8</v>
      </c>
      <c r="B11" s="123">
        <v>175.88</v>
      </c>
      <c r="C11" s="111"/>
      <c r="D11" s="11" t="s">
        <v>8</v>
      </c>
      <c r="E11" s="125">
        <v>169.6</v>
      </c>
      <c r="F11" s="111"/>
      <c r="G11" s="11" t="s">
        <v>8</v>
      </c>
      <c r="H11" s="11">
        <v>197.65</v>
      </c>
      <c r="I11" s="111"/>
    </row>
    <row r="12" spans="1:9" ht="14.25" x14ac:dyDescent="0.45">
      <c r="A12" s="10" t="s">
        <v>9</v>
      </c>
      <c r="B12" s="123">
        <v>156.71</v>
      </c>
      <c r="C12" s="121"/>
      <c r="D12" s="11" t="s">
        <v>9</v>
      </c>
      <c r="E12" s="125">
        <v>150.32</v>
      </c>
      <c r="F12" s="122"/>
      <c r="G12" s="11" t="s">
        <v>9</v>
      </c>
      <c r="H12" s="11">
        <v>177.93</v>
      </c>
      <c r="I12" s="122"/>
    </row>
    <row r="13" spans="1:9" ht="14.25" x14ac:dyDescent="0.45">
      <c r="A13" s="7" t="s">
        <v>28</v>
      </c>
      <c r="B13" s="123"/>
      <c r="C13" s="121"/>
      <c r="D13" s="8" t="s">
        <v>30</v>
      </c>
      <c r="E13" s="125"/>
      <c r="F13" s="122"/>
      <c r="G13" s="8" t="s">
        <v>33</v>
      </c>
      <c r="H13" s="11"/>
      <c r="I13" s="122"/>
    </row>
    <row r="14" spans="1:9" ht="14.25" x14ac:dyDescent="0.45">
      <c r="A14" s="10" t="s">
        <v>8</v>
      </c>
      <c r="B14" s="123">
        <v>127.58</v>
      </c>
      <c r="C14" s="111"/>
      <c r="D14" s="11" t="s">
        <v>8</v>
      </c>
      <c r="E14" s="125">
        <v>194.51</v>
      </c>
      <c r="F14" s="111"/>
      <c r="G14" s="11" t="s">
        <v>8</v>
      </c>
      <c r="H14" s="11">
        <v>98.65</v>
      </c>
      <c r="I14" s="111"/>
    </row>
    <row r="15" spans="1:9" ht="14.25" x14ac:dyDescent="0.45">
      <c r="A15" s="10" t="s">
        <v>9</v>
      </c>
      <c r="B15" s="123">
        <v>96</v>
      </c>
      <c r="C15" s="121"/>
      <c r="D15" s="11" t="s">
        <v>9</v>
      </c>
      <c r="E15" s="125">
        <v>151.55000000000001</v>
      </c>
      <c r="F15" s="122"/>
      <c r="G15" s="11" t="s">
        <v>9</v>
      </c>
      <c r="H15" s="11">
        <v>125.47</v>
      </c>
      <c r="I15" s="122"/>
    </row>
    <row r="16" spans="1:9" ht="14.25" x14ac:dyDescent="0.45">
      <c r="A16" s="7" t="s">
        <v>39</v>
      </c>
      <c r="B16" s="123"/>
      <c r="C16" s="121"/>
      <c r="D16" s="8" t="s">
        <v>31</v>
      </c>
      <c r="E16" s="125"/>
      <c r="F16" s="122"/>
      <c r="G16" s="8" t="s">
        <v>34</v>
      </c>
      <c r="H16" s="11"/>
      <c r="I16" s="122"/>
    </row>
    <row r="17" spans="1:15" ht="14.25" x14ac:dyDescent="0.45">
      <c r="A17" s="10" t="s">
        <v>8</v>
      </c>
      <c r="B17" s="123">
        <v>96.05</v>
      </c>
      <c r="C17" s="111"/>
      <c r="D17" s="11" t="s">
        <v>8</v>
      </c>
      <c r="E17" s="125">
        <v>146.91999999999999</v>
      </c>
      <c r="F17" s="111"/>
      <c r="G17" s="11" t="s">
        <v>8</v>
      </c>
      <c r="H17" s="11">
        <v>148.26</v>
      </c>
      <c r="I17" s="111"/>
    </row>
    <row r="18" spans="1:15" ht="14.25" x14ac:dyDescent="0.45">
      <c r="A18" s="10" t="s">
        <v>9</v>
      </c>
      <c r="B18" s="123">
        <v>90.07</v>
      </c>
      <c r="C18" s="121"/>
      <c r="D18" s="11" t="s">
        <v>9</v>
      </c>
      <c r="E18" s="125">
        <v>137.78</v>
      </c>
      <c r="F18" s="122"/>
      <c r="G18" s="11" t="s">
        <v>9</v>
      </c>
      <c r="H18" s="11">
        <v>163.02000000000001</v>
      </c>
      <c r="I18" s="122"/>
    </row>
    <row r="19" spans="1:15" ht="14.25" x14ac:dyDescent="0.45">
      <c r="A19" s="12" t="s">
        <v>10</v>
      </c>
      <c r="B19" s="124">
        <f>AVERAGE(B17:B18,B14:B15,B11:B12)</f>
        <v>123.71499999999999</v>
      </c>
      <c r="C19" s="121"/>
      <c r="D19" s="14" t="s">
        <v>10</v>
      </c>
      <c r="E19" s="126">
        <f>AVERAGE(E17:E18,E14:E15,E11:E12)</f>
        <v>158.44666666666669</v>
      </c>
      <c r="G19" s="14" t="s">
        <v>10</v>
      </c>
      <c r="H19" s="15">
        <f>AVERAGE(H17:H18,H14:H15,H11:H12)</f>
        <v>151.83000000000001</v>
      </c>
    </row>
    <row r="20" spans="1:15" ht="14.25" x14ac:dyDescent="0.45">
      <c r="A20" s="12" t="s">
        <v>11</v>
      </c>
      <c r="B20" s="127">
        <f>_xlfn.STDEV.P(B17:B18,B14:B15,B11:B12)</f>
        <v>32.889347186183784</v>
      </c>
      <c r="C20" s="111"/>
      <c r="D20" s="128" t="s">
        <v>11</v>
      </c>
      <c r="E20" s="129">
        <f>_xlfn.STDEV.P(E17:E18,E14:E15,E11:E12)</f>
        <v>18.701794625709528</v>
      </c>
      <c r="F20" s="111"/>
      <c r="G20" s="128" t="s">
        <v>11</v>
      </c>
      <c r="H20" s="129">
        <f>_xlfn.STDEV.P(H17:H18,H14:H15,H11:H12)</f>
        <v>32.765849599850149</v>
      </c>
    </row>
    <row r="21" spans="1:15" ht="15.75" customHeight="1" x14ac:dyDescent="0.45"/>
    <row r="22" spans="1:15" ht="15.75" customHeight="1" x14ac:dyDescent="0.45"/>
    <row r="23" spans="1:15" ht="15.75" customHeight="1" x14ac:dyDescent="0.45"/>
    <row r="24" spans="1:15" ht="15.75" customHeight="1" x14ac:dyDescent="0.45"/>
    <row r="25" spans="1:15" ht="15.75" customHeight="1" x14ac:dyDescent="0.45">
      <c r="A25" s="9" t="s">
        <v>12</v>
      </c>
      <c r="B25" s="9">
        <v>14</v>
      </c>
      <c r="C25" s="9"/>
    </row>
    <row r="26" spans="1:15" ht="15.75" customHeight="1" x14ac:dyDescent="0.45">
      <c r="A26" t="s">
        <v>13</v>
      </c>
      <c r="B26">
        <v>100</v>
      </c>
    </row>
    <row r="27" spans="1:15" ht="15.75" customHeight="1" x14ac:dyDescent="0.45">
      <c r="A27" t="s">
        <v>14</v>
      </c>
      <c r="B27">
        <f>B25*B26</f>
        <v>1400</v>
      </c>
    </row>
    <row r="28" spans="1:15" ht="15.75" customHeight="1" x14ac:dyDescent="0.45"/>
    <row r="29" spans="1:15" ht="15.75" customHeight="1" x14ac:dyDescent="0.45">
      <c r="B29" s="69" t="s">
        <v>15</v>
      </c>
      <c r="C29" s="69"/>
    </row>
    <row r="30" spans="1:15" ht="15.75" customHeight="1" x14ac:dyDescent="0.45">
      <c r="A30" s="19"/>
      <c r="D30" s="136" t="s">
        <v>16</v>
      </c>
      <c r="E30" s="137"/>
      <c r="F30" s="137"/>
      <c r="K30" s="136" t="s">
        <v>17</v>
      </c>
      <c r="L30" s="137"/>
      <c r="M30" s="137"/>
    </row>
    <row r="31" spans="1:15" ht="15.75" customHeight="1" x14ac:dyDescent="0.45">
      <c r="B31" s="20" t="s">
        <v>18</v>
      </c>
      <c r="C31" s="103" t="s">
        <v>44</v>
      </c>
      <c r="D31" t="s">
        <v>35</v>
      </c>
      <c r="E31" t="s">
        <v>36</v>
      </c>
      <c r="F31" t="s">
        <v>37</v>
      </c>
      <c r="K31" t="s">
        <v>45</v>
      </c>
      <c r="L31" t="s">
        <v>46</v>
      </c>
      <c r="M31" t="s">
        <v>47</v>
      </c>
    </row>
    <row r="32" spans="1:15" ht="15.75" customHeight="1" x14ac:dyDescent="0.45">
      <c r="A32">
        <v>0</v>
      </c>
      <c r="B32" s="20">
        <v>0</v>
      </c>
      <c r="C32" s="104">
        <f>SQRT(B32/60)</f>
        <v>0</v>
      </c>
      <c r="D32" s="64">
        <v>11820.2</v>
      </c>
      <c r="E32" s="64">
        <v>11877.8</v>
      </c>
      <c r="F32" s="64">
        <v>11934.7</v>
      </c>
      <c r="G32" s="96"/>
      <c r="H32" s="96"/>
      <c r="I32" s="96"/>
      <c r="K32">
        <f>(D32-D$32)/(0.000998*$B$27)</f>
        <v>0</v>
      </c>
      <c r="L32">
        <f t="shared" ref="L32:L50" si="0">(E32-E$32)/(0.000998*$B$27)</f>
        <v>0</v>
      </c>
      <c r="M32">
        <f t="shared" ref="M32:M50" si="1">(F32-F$32)/(0.000998*$B$27)</f>
        <v>0</v>
      </c>
      <c r="N32" s="134">
        <f>AVERAGE(K32:M32)</f>
        <v>0</v>
      </c>
      <c r="O32" s="134">
        <f>_xlfn.STDEV.P(K32:M32)</f>
        <v>0</v>
      </c>
    </row>
    <row r="33" spans="1:15" ht="15.75" customHeight="1" x14ac:dyDescent="0.45">
      <c r="A33">
        <v>1</v>
      </c>
      <c r="B33" s="20">
        <v>1</v>
      </c>
      <c r="C33" s="104">
        <f t="shared" ref="C33:C50" si="2">SQRT(B33/60)</f>
        <v>0.12909944487358055</v>
      </c>
      <c r="D33" s="64">
        <v>11826.7</v>
      </c>
      <c r="E33" s="64">
        <v>11886</v>
      </c>
      <c r="F33" s="64">
        <v>11938.7</v>
      </c>
      <c r="G33" s="96"/>
      <c r="H33" s="96"/>
      <c r="I33" s="96"/>
      <c r="K33" s="111">
        <f t="shared" ref="K33:K50" si="3">(D33-D$32)/(0.000998*$B$27)</f>
        <v>4.65216146578872</v>
      </c>
      <c r="L33" s="111">
        <f t="shared" si="0"/>
        <v>5.8688806183801372</v>
      </c>
      <c r="M33" s="111">
        <f t="shared" si="1"/>
        <v>2.8628685943315202</v>
      </c>
      <c r="N33" s="134">
        <f t="shared" ref="N33:N50" si="4">AVERAGE(K33:M33)</f>
        <v>4.4613035595001262</v>
      </c>
      <c r="O33" s="134">
        <f t="shared" ref="O33:O50" si="5">_xlfn.STDEV.P(K33:M33)</f>
        <v>1.2345976746767504</v>
      </c>
    </row>
    <row r="34" spans="1:15" ht="15.75" customHeight="1" x14ac:dyDescent="0.45">
      <c r="A34">
        <v>2</v>
      </c>
      <c r="B34" s="20">
        <v>4</v>
      </c>
      <c r="C34" s="104">
        <f t="shared" si="2"/>
        <v>0.2581988897471611</v>
      </c>
      <c r="D34" s="64">
        <v>11834.1</v>
      </c>
      <c r="E34" s="64">
        <v>11893.3</v>
      </c>
      <c r="F34" s="64">
        <v>11940.4</v>
      </c>
      <c r="G34" s="96"/>
      <c r="H34" s="96"/>
      <c r="I34" s="96"/>
      <c r="K34" s="111">
        <f t="shared" si="3"/>
        <v>9.9484683653017729</v>
      </c>
      <c r="L34" s="111">
        <f t="shared" si="0"/>
        <v>11.093615803034641</v>
      </c>
      <c r="M34" s="111">
        <f t="shared" si="1"/>
        <v>4.0795877469216348</v>
      </c>
      <c r="N34" s="134">
        <f t="shared" si="4"/>
        <v>8.3738906384193506</v>
      </c>
      <c r="O34" s="134">
        <f t="shared" si="5"/>
        <v>3.0723084324853356</v>
      </c>
    </row>
    <row r="35" spans="1:15" ht="15.75" customHeight="1" x14ac:dyDescent="0.45">
      <c r="A35">
        <v>3</v>
      </c>
      <c r="B35" s="20">
        <v>9</v>
      </c>
      <c r="C35" s="104">
        <f t="shared" si="2"/>
        <v>0.3872983346207417</v>
      </c>
      <c r="D35" s="64">
        <v>11838.9</v>
      </c>
      <c r="E35" s="64">
        <v>11898.2</v>
      </c>
      <c r="F35" s="64">
        <v>11945.3</v>
      </c>
      <c r="G35" s="96"/>
      <c r="H35" s="96"/>
      <c r="I35" s="96"/>
      <c r="K35" s="111">
        <f t="shared" si="3"/>
        <v>13.383910678499076</v>
      </c>
      <c r="L35" s="111">
        <f t="shared" si="0"/>
        <v>14.600629831091794</v>
      </c>
      <c r="M35" s="111">
        <f t="shared" si="1"/>
        <v>7.5866017749774866</v>
      </c>
      <c r="N35" s="134">
        <f t="shared" si="4"/>
        <v>11.857047428189453</v>
      </c>
      <c r="O35" s="134">
        <f t="shared" si="5"/>
        <v>3.0602430112491787</v>
      </c>
    </row>
    <row r="36" spans="1:15" ht="15.75" customHeight="1" x14ac:dyDescent="0.45">
      <c r="A36">
        <v>4</v>
      </c>
      <c r="B36" s="20">
        <v>16</v>
      </c>
      <c r="C36" s="104">
        <f t="shared" si="2"/>
        <v>0.5163977794943222</v>
      </c>
      <c r="D36" s="64">
        <v>11841.5</v>
      </c>
      <c r="E36" s="64">
        <v>11901.6</v>
      </c>
      <c r="F36" s="64">
        <v>11949.1</v>
      </c>
      <c r="G36" s="96"/>
      <c r="H36" s="96"/>
      <c r="I36" s="96"/>
      <c r="K36" s="111">
        <f t="shared" si="3"/>
        <v>15.244775264814825</v>
      </c>
      <c r="L36" s="111">
        <f t="shared" si="0"/>
        <v>17.034068136273326</v>
      </c>
      <c r="M36" s="111">
        <f t="shared" si="1"/>
        <v>10.306326939593212</v>
      </c>
      <c r="N36" s="134">
        <f t="shared" si="4"/>
        <v>14.195056780227121</v>
      </c>
      <c r="O36" s="134">
        <f t="shared" si="5"/>
        <v>2.8451194556105488</v>
      </c>
    </row>
    <row r="37" spans="1:15" ht="15.75" customHeight="1" x14ac:dyDescent="0.45">
      <c r="A37">
        <v>5</v>
      </c>
      <c r="B37" s="20">
        <v>25</v>
      </c>
      <c r="C37" s="104">
        <f t="shared" si="2"/>
        <v>0.6454972243679028</v>
      </c>
      <c r="D37" s="64">
        <v>11843.4</v>
      </c>
      <c r="E37" s="64">
        <v>11903.5</v>
      </c>
      <c r="F37" s="64">
        <v>11952.8</v>
      </c>
      <c r="G37" s="96"/>
      <c r="H37" s="96"/>
      <c r="I37" s="96"/>
      <c r="K37" s="111">
        <f t="shared" si="3"/>
        <v>16.604637847122035</v>
      </c>
      <c r="L37" s="111">
        <f t="shared" si="0"/>
        <v>18.393930718580538</v>
      </c>
      <c r="M37" s="111">
        <f t="shared" si="1"/>
        <v>12.954480389349087</v>
      </c>
      <c r="N37" s="134">
        <f t="shared" si="4"/>
        <v>15.984349651683885</v>
      </c>
      <c r="O37" s="134">
        <f t="shared" si="5"/>
        <v>2.2635478133664431</v>
      </c>
    </row>
    <row r="38" spans="1:15" ht="15.75" customHeight="1" x14ac:dyDescent="0.45">
      <c r="A38">
        <v>6</v>
      </c>
      <c r="B38" s="20">
        <v>36</v>
      </c>
      <c r="C38" s="104">
        <f t="shared" si="2"/>
        <v>0.7745966692414834</v>
      </c>
      <c r="D38" s="64">
        <v>11847.3</v>
      </c>
      <c r="E38" s="64">
        <v>11907.5</v>
      </c>
      <c r="F38" s="64">
        <v>11959.8</v>
      </c>
      <c r="G38" s="96"/>
      <c r="H38" s="96"/>
      <c r="I38" s="96"/>
      <c r="K38" s="111">
        <f t="shared" si="3"/>
        <v>19.395934726595009</v>
      </c>
      <c r="L38" s="111">
        <f t="shared" si="0"/>
        <v>21.256799312912058</v>
      </c>
      <c r="M38" s="111">
        <f t="shared" si="1"/>
        <v>17.964500429429247</v>
      </c>
      <c r="N38" s="134">
        <f t="shared" si="4"/>
        <v>19.539078156312105</v>
      </c>
      <c r="O38" s="134">
        <f t="shared" si="5"/>
        <v>1.3478811806310231</v>
      </c>
    </row>
    <row r="39" spans="1:15" ht="15.75" customHeight="1" x14ac:dyDescent="0.45">
      <c r="A39">
        <v>7</v>
      </c>
      <c r="B39" s="20">
        <v>49</v>
      </c>
      <c r="C39" s="104">
        <f t="shared" si="2"/>
        <v>0.9036961141150639</v>
      </c>
      <c r="D39" s="64">
        <v>11852.7</v>
      </c>
      <c r="E39" s="64">
        <v>11909.4</v>
      </c>
      <c r="F39" s="64">
        <v>11963.3</v>
      </c>
      <c r="G39" s="96"/>
      <c r="H39" s="96"/>
      <c r="I39" s="96"/>
      <c r="K39" s="111">
        <f t="shared" si="3"/>
        <v>23.260807328943603</v>
      </c>
      <c r="L39" s="111">
        <f t="shared" si="0"/>
        <v>22.61666189521927</v>
      </c>
      <c r="M39" s="111">
        <f t="shared" si="1"/>
        <v>20.469510449469329</v>
      </c>
      <c r="N39" s="134">
        <f t="shared" si="4"/>
        <v>22.115659891210736</v>
      </c>
      <c r="O39" s="134">
        <f t="shared" si="5"/>
        <v>1.1933389636802365</v>
      </c>
    </row>
    <row r="40" spans="1:15" ht="15.75" customHeight="1" x14ac:dyDescent="0.45">
      <c r="A40">
        <v>8</v>
      </c>
      <c r="B40" s="20">
        <v>64</v>
      </c>
      <c r="C40" s="104">
        <f t="shared" si="2"/>
        <v>1.0327955589886444</v>
      </c>
      <c r="D40" s="64">
        <v>11854.8</v>
      </c>
      <c r="E40" s="64">
        <v>11912.6</v>
      </c>
      <c r="F40" s="64">
        <v>11965.7</v>
      </c>
      <c r="G40" s="96"/>
      <c r="H40" s="96"/>
      <c r="I40" s="96"/>
      <c r="K40" s="111">
        <f t="shared" si="3"/>
        <v>24.763813340966607</v>
      </c>
      <c r="L40" s="111">
        <f t="shared" si="0"/>
        <v>24.906956770685007</v>
      </c>
      <c r="M40" s="111">
        <f t="shared" si="1"/>
        <v>22.187231606069282</v>
      </c>
      <c r="N40" s="134">
        <f t="shared" si="4"/>
        <v>23.952667239240299</v>
      </c>
      <c r="O40" s="134">
        <f t="shared" si="5"/>
        <v>1.2497185660567334</v>
      </c>
    </row>
    <row r="41" spans="1:15" ht="15.75" customHeight="1" x14ac:dyDescent="0.45">
      <c r="A41">
        <v>9</v>
      </c>
      <c r="B41" s="20">
        <v>81</v>
      </c>
      <c r="C41" s="104">
        <f t="shared" si="2"/>
        <v>1.1618950038622251</v>
      </c>
      <c r="D41" s="64">
        <v>11858</v>
      </c>
      <c r="E41" s="64">
        <v>11914.4</v>
      </c>
      <c r="F41" s="64">
        <v>11968.3</v>
      </c>
      <c r="G41" s="96"/>
      <c r="H41" s="96"/>
      <c r="I41" s="96"/>
      <c r="K41" s="111">
        <f t="shared" si="3"/>
        <v>27.054108216432343</v>
      </c>
      <c r="L41" s="111">
        <f t="shared" si="0"/>
        <v>26.195247638133669</v>
      </c>
      <c r="M41" s="111">
        <f t="shared" si="1"/>
        <v>24.048096192383728</v>
      </c>
      <c r="N41" s="134">
        <f t="shared" si="4"/>
        <v>25.765817348983248</v>
      </c>
      <c r="O41" s="134">
        <f t="shared" si="5"/>
        <v>1.2642085408431303</v>
      </c>
    </row>
    <row r="42" spans="1:15" ht="15.75" customHeight="1" x14ac:dyDescent="0.45">
      <c r="A42">
        <v>10</v>
      </c>
      <c r="B42" s="20">
        <v>100</v>
      </c>
      <c r="C42" s="104">
        <f t="shared" si="2"/>
        <v>1.2909944487358056</v>
      </c>
      <c r="D42" s="64">
        <v>11857.4</v>
      </c>
      <c r="E42" s="64">
        <v>11914.5</v>
      </c>
      <c r="F42" s="64">
        <v>11970.2</v>
      </c>
      <c r="G42" s="96"/>
      <c r="H42" s="96"/>
      <c r="I42" s="96"/>
      <c r="K42" s="111">
        <f t="shared" si="3"/>
        <v>26.624677927282356</v>
      </c>
      <c r="L42" s="111">
        <f t="shared" si="0"/>
        <v>26.266819352992218</v>
      </c>
      <c r="M42" s="111">
        <f t="shared" si="1"/>
        <v>25.40795877469224</v>
      </c>
      <c r="N42" s="134">
        <f t="shared" si="4"/>
        <v>26.099818684988936</v>
      </c>
      <c r="O42" s="134">
        <f t="shared" si="5"/>
        <v>0.51056719531977957</v>
      </c>
    </row>
    <row r="43" spans="1:15" ht="15.75" customHeight="1" x14ac:dyDescent="0.45">
      <c r="A43">
        <v>11</v>
      </c>
      <c r="B43" s="20">
        <v>121</v>
      </c>
      <c r="C43" s="104">
        <f t="shared" si="2"/>
        <v>1.4200938936093861</v>
      </c>
      <c r="D43" s="64">
        <v>11859.2</v>
      </c>
      <c r="E43" s="64">
        <v>11917.3</v>
      </c>
      <c r="F43" s="64">
        <v>11972.2</v>
      </c>
      <c r="G43" s="96"/>
      <c r="H43" s="96"/>
      <c r="I43" s="96"/>
      <c r="K43" s="111">
        <f t="shared" si="3"/>
        <v>27.912968794732322</v>
      </c>
      <c r="L43" s="111">
        <f t="shared" si="0"/>
        <v>28.270827369023763</v>
      </c>
      <c r="M43" s="111">
        <f t="shared" si="1"/>
        <v>26.839393071858002</v>
      </c>
      <c r="N43" s="134">
        <f t="shared" si="4"/>
        <v>27.67439641187136</v>
      </c>
      <c r="O43" s="134">
        <f t="shared" si="5"/>
        <v>0.60824261780618261</v>
      </c>
    </row>
    <row r="44" spans="1:15" ht="15.75" customHeight="1" x14ac:dyDescent="0.45">
      <c r="A44">
        <v>12</v>
      </c>
      <c r="B44" s="20">
        <v>144</v>
      </c>
      <c r="C44" s="104">
        <f t="shared" si="2"/>
        <v>1.5491933384829668</v>
      </c>
      <c r="D44" s="64">
        <v>11860.8</v>
      </c>
      <c r="E44" s="64">
        <v>11917.5</v>
      </c>
      <c r="F44" s="64">
        <v>11974.5</v>
      </c>
      <c r="G44" s="96"/>
      <c r="H44" s="96"/>
      <c r="I44" s="96"/>
      <c r="K44" s="111">
        <f t="shared" si="3"/>
        <v>29.058116232463888</v>
      </c>
      <c r="L44" s="111">
        <f t="shared" si="0"/>
        <v>28.413970798740859</v>
      </c>
      <c r="M44" s="111">
        <f t="shared" si="1"/>
        <v>28.485542513598105</v>
      </c>
      <c r="N44" s="134">
        <f t="shared" si="4"/>
        <v>28.652543181600951</v>
      </c>
      <c r="O44" s="134">
        <f t="shared" si="5"/>
        <v>0.2882681070133668</v>
      </c>
    </row>
    <row r="45" spans="1:15" ht="15.75" customHeight="1" x14ac:dyDescent="0.45">
      <c r="A45">
        <v>13</v>
      </c>
      <c r="B45" s="20">
        <v>169</v>
      </c>
      <c r="C45" s="104">
        <f t="shared" si="2"/>
        <v>1.6782927833565473</v>
      </c>
      <c r="D45" s="64">
        <v>11861.8</v>
      </c>
      <c r="E45" s="64">
        <v>11919.4</v>
      </c>
      <c r="F45" s="64">
        <v>11976.2</v>
      </c>
      <c r="G45" s="96"/>
      <c r="H45" s="96"/>
      <c r="I45" s="96"/>
      <c r="K45" s="111">
        <f t="shared" si="3"/>
        <v>29.773833381046767</v>
      </c>
      <c r="L45" s="111">
        <f t="shared" si="0"/>
        <v>29.773833381048071</v>
      </c>
      <c r="M45" s="111">
        <f t="shared" si="1"/>
        <v>29.702261666189521</v>
      </c>
      <c r="N45" s="134">
        <f t="shared" si="4"/>
        <v>29.749976142761454</v>
      </c>
      <c r="O45" s="134">
        <f t="shared" si="5"/>
        <v>3.3739229944779688E-2</v>
      </c>
    </row>
    <row r="46" spans="1:15" ht="15.75" customHeight="1" x14ac:dyDescent="0.45">
      <c r="A46">
        <v>14</v>
      </c>
      <c r="B46" s="20">
        <v>196</v>
      </c>
      <c r="C46" s="104">
        <f t="shared" si="2"/>
        <v>1.8073922282301278</v>
      </c>
      <c r="D46" s="64">
        <v>11863.4</v>
      </c>
      <c r="E46" s="64">
        <v>11921.1</v>
      </c>
      <c r="F46" s="64">
        <v>11977.8</v>
      </c>
      <c r="G46" s="96"/>
      <c r="H46" s="96"/>
      <c r="I46" s="96"/>
      <c r="K46" s="111">
        <f t="shared" si="3"/>
        <v>30.918980818779637</v>
      </c>
      <c r="L46" s="111">
        <f t="shared" si="0"/>
        <v>30.990552533639487</v>
      </c>
      <c r="M46" s="111">
        <f t="shared" si="1"/>
        <v>30.847409103921088</v>
      </c>
      <c r="N46" s="134">
        <f t="shared" si="4"/>
        <v>30.918980818780071</v>
      </c>
      <c r="O46" s="134">
        <f t="shared" si="5"/>
        <v>5.8438060473670832E-2</v>
      </c>
    </row>
    <row r="47" spans="1:15" ht="15.75" customHeight="1" x14ac:dyDescent="0.45">
      <c r="A47">
        <v>15</v>
      </c>
      <c r="B47" s="20">
        <v>225</v>
      </c>
      <c r="C47" s="104">
        <f t="shared" si="2"/>
        <v>1.9364916731037085</v>
      </c>
      <c r="D47" s="64">
        <v>11864.5</v>
      </c>
      <c r="E47" s="64">
        <v>11922.5</v>
      </c>
      <c r="F47" s="64">
        <v>11979</v>
      </c>
      <c r="G47" s="96"/>
      <c r="H47" s="96"/>
      <c r="I47" s="96"/>
      <c r="K47" s="111">
        <f t="shared" si="3"/>
        <v>31.706269682221066</v>
      </c>
      <c r="L47" s="111">
        <f t="shared" si="0"/>
        <v>31.992556541655258</v>
      </c>
      <c r="M47" s="111">
        <f t="shared" si="1"/>
        <v>31.706269682221066</v>
      </c>
      <c r="N47" s="134">
        <f t="shared" si="4"/>
        <v>31.801698635365796</v>
      </c>
      <c r="O47" s="134">
        <f t="shared" si="5"/>
        <v>0.13495691978034466</v>
      </c>
    </row>
    <row r="48" spans="1:15" ht="15.75" customHeight="1" x14ac:dyDescent="0.45">
      <c r="A48">
        <v>16</v>
      </c>
      <c r="B48" s="20">
        <v>256</v>
      </c>
      <c r="C48" s="104">
        <f t="shared" si="2"/>
        <v>2.0655911179772888</v>
      </c>
      <c r="D48" s="64">
        <v>11866.4</v>
      </c>
      <c r="E48" s="64">
        <v>11923.9</v>
      </c>
      <c r="F48" s="64">
        <v>11980.9</v>
      </c>
      <c r="G48" s="96"/>
      <c r="H48" s="96"/>
      <c r="I48" s="96"/>
      <c r="K48" s="111">
        <f t="shared" si="3"/>
        <v>33.066132264528278</v>
      </c>
      <c r="L48" s="111">
        <f t="shared" si="0"/>
        <v>32.994560549671029</v>
      </c>
      <c r="M48" s="111">
        <f t="shared" si="1"/>
        <v>33.066132264528278</v>
      </c>
      <c r="N48" s="134">
        <f t="shared" si="4"/>
        <v>33.042275026242528</v>
      </c>
      <c r="O48" s="134">
        <f t="shared" si="5"/>
        <v>3.3739229944474036E-2</v>
      </c>
    </row>
    <row r="49" spans="1:36" s="53" customFormat="1" ht="15.75" customHeight="1" x14ac:dyDescent="0.45">
      <c r="A49" s="55">
        <v>17</v>
      </c>
      <c r="B49" s="39">
        <v>476</v>
      </c>
      <c r="C49" s="104">
        <f t="shared" si="2"/>
        <v>2.8166173565703478</v>
      </c>
      <c r="D49" s="65">
        <v>11872.7</v>
      </c>
      <c r="E49" s="65">
        <v>11930.5</v>
      </c>
      <c r="F49" s="65">
        <v>11981.8</v>
      </c>
      <c r="G49" s="96"/>
      <c r="H49" s="97"/>
      <c r="I49" s="97"/>
      <c r="K49" s="111">
        <f t="shared" si="3"/>
        <v>37.575150300601202</v>
      </c>
      <c r="L49" s="111">
        <f t="shared" si="0"/>
        <v>37.718293730318301</v>
      </c>
      <c r="M49" s="111">
        <f t="shared" si="1"/>
        <v>33.710277698252611</v>
      </c>
      <c r="N49" s="134">
        <f t="shared" si="4"/>
        <v>36.334573909724035</v>
      </c>
      <c r="O49" s="134">
        <f t="shared" si="5"/>
        <v>1.8565775797643105</v>
      </c>
      <c r="P49" s="54"/>
    </row>
    <row r="50" spans="1:36" ht="15.75" customHeight="1" x14ac:dyDescent="0.45">
      <c r="A50">
        <v>18</v>
      </c>
      <c r="B50" s="20">
        <v>1448</v>
      </c>
      <c r="C50" s="104">
        <f t="shared" si="2"/>
        <v>4.9125689138508104</v>
      </c>
      <c r="D50" s="64">
        <v>11888.7</v>
      </c>
      <c r="E50" s="64">
        <v>11948.2</v>
      </c>
      <c r="F50" s="64">
        <v>12005.4</v>
      </c>
      <c r="G50" s="96"/>
      <c r="H50" s="96"/>
      <c r="I50" s="96"/>
      <c r="K50" s="111">
        <f t="shared" si="3"/>
        <v>49.026624677927281</v>
      </c>
      <c r="L50" s="111">
        <f t="shared" si="0"/>
        <v>50.386487260235796</v>
      </c>
      <c r="M50" s="111">
        <f t="shared" si="1"/>
        <v>50.601202404808838</v>
      </c>
      <c r="N50" s="134">
        <f t="shared" si="4"/>
        <v>50.004771447657305</v>
      </c>
      <c r="O50" s="134">
        <f t="shared" si="5"/>
        <v>0.69718671610849292</v>
      </c>
    </row>
    <row r="51" spans="1:36" ht="15.75" customHeight="1" x14ac:dyDescent="0.45">
      <c r="B51" s="39"/>
      <c r="C51" s="39"/>
      <c r="D51" s="40"/>
      <c r="E51" s="40"/>
      <c r="F51" s="40"/>
      <c r="G51" s="96"/>
      <c r="H51" s="93"/>
      <c r="I51" s="93"/>
      <c r="J51" s="21" t="s">
        <v>19</v>
      </c>
      <c r="K51" s="135" t="e">
        <f>SLOPE(K32:H:HK50,$C$32:$C$50)</f>
        <v>#NAME?</v>
      </c>
      <c r="L51" s="135">
        <f t="shared" ref="L51:M51" si="6">SLOPE(L32:L50,$C$32:$C$50)</f>
        <v>9.4389482823409061</v>
      </c>
      <c r="M51" s="135">
        <f t="shared" si="6"/>
        <v>10.527213610141407</v>
      </c>
      <c r="N51" s="67"/>
      <c r="O51" s="67"/>
      <c r="P51" s="67"/>
    </row>
    <row r="52" spans="1:36" ht="15.75" customHeight="1" x14ac:dyDescent="0.45">
      <c r="B52" s="20"/>
      <c r="C52" s="20"/>
      <c r="K52" s="22" t="s">
        <v>10</v>
      </c>
      <c r="L52" s="23" t="e">
        <f>AVERAGE(K51:M51)</f>
        <v>#NAME?</v>
      </c>
    </row>
    <row r="53" spans="1:36" ht="15.75" customHeight="1" x14ac:dyDescent="0.45">
      <c r="B53" s="20"/>
      <c r="C53" s="20"/>
      <c r="D53" s="101">
        <f>D48-D32</f>
        <v>46.199999999998909</v>
      </c>
      <c r="E53" s="101">
        <f t="shared" ref="E53:F53" si="7">E48-E32</f>
        <v>46.100000000000364</v>
      </c>
      <c r="F53" s="101">
        <f t="shared" si="7"/>
        <v>46.199999999998909</v>
      </c>
      <c r="K53" s="22" t="s">
        <v>11</v>
      </c>
      <c r="L53" s="18" t="e">
        <f ca="1">_xludf.STDEV.S(K51:M51)</f>
        <v>#NAME?</v>
      </c>
    </row>
    <row r="54" spans="1:36" ht="15.75" customHeight="1" x14ac:dyDescent="0.45"/>
    <row r="55" spans="1:36" ht="15.75" customHeight="1" x14ac:dyDescent="0.45">
      <c r="B55" s="70" t="s">
        <v>5</v>
      </c>
      <c r="C55" s="70"/>
      <c r="AC55" s="20"/>
      <c r="AG55" s="20"/>
      <c r="AH55" s="20"/>
      <c r="AI55" s="20"/>
      <c r="AJ55" s="20"/>
    </row>
    <row r="56" spans="1:36" ht="15.75" customHeight="1" x14ac:dyDescent="0.45">
      <c r="A56" s="19"/>
      <c r="D56" s="136" t="s">
        <v>16</v>
      </c>
      <c r="E56" s="137"/>
      <c r="F56" s="137"/>
      <c r="K56" s="136" t="s">
        <v>17</v>
      </c>
      <c r="L56" s="137"/>
      <c r="M56" s="137"/>
      <c r="AC56" s="20"/>
    </row>
    <row r="57" spans="1:36" ht="15.75" customHeight="1" x14ac:dyDescent="0.45">
      <c r="B57" s="20" t="s">
        <v>18</v>
      </c>
      <c r="C57" s="103" t="s">
        <v>44</v>
      </c>
      <c r="D57" t="s">
        <v>38</v>
      </c>
      <c r="E57" t="s">
        <v>28</v>
      </c>
      <c r="F57" t="s">
        <v>39</v>
      </c>
      <c r="K57" s="72" t="s">
        <v>48</v>
      </c>
      <c r="L57" s="72" t="s">
        <v>49</v>
      </c>
      <c r="M57" s="72" t="s">
        <v>50</v>
      </c>
      <c r="AC57" s="20"/>
      <c r="AG57" s="24"/>
      <c r="AH57" s="24"/>
      <c r="AI57" s="24"/>
      <c r="AJ57" s="24"/>
    </row>
    <row r="58" spans="1:36" ht="15.75" customHeight="1" x14ac:dyDescent="0.45">
      <c r="A58">
        <v>0</v>
      </c>
      <c r="B58" s="20">
        <v>0</v>
      </c>
      <c r="C58" s="104">
        <f>SQRT(B58/60)</f>
        <v>0</v>
      </c>
      <c r="D58" s="58">
        <v>11778</v>
      </c>
      <c r="E58" s="44">
        <v>11718.9</v>
      </c>
      <c r="F58" s="58">
        <v>11924</v>
      </c>
      <c r="G58" s="96"/>
      <c r="H58" s="96"/>
      <c r="I58" s="96"/>
      <c r="K58">
        <f t="shared" ref="K58:K76" si="8">(D58-D$58)/(0.000998*$B$27)</f>
        <v>0</v>
      </c>
      <c r="L58">
        <f t="shared" ref="L58:L76" si="9">(E58-E$58)/(0.000998*$B$27)</f>
        <v>0</v>
      </c>
      <c r="M58">
        <f t="shared" ref="M58:M76" si="10">(F58-F$58)/(0.000998*$B$27)</f>
        <v>0</v>
      </c>
      <c r="N58" s="54">
        <f>AVERAGE(K58:M58)</f>
        <v>0</v>
      </c>
      <c r="O58" s="54">
        <f>_xlfn.STDEV.P(K58:M58)</f>
        <v>0</v>
      </c>
      <c r="AC58" s="20"/>
      <c r="AD58" s="24"/>
      <c r="AE58" s="24"/>
      <c r="AF58" s="24"/>
      <c r="AG58" s="24"/>
      <c r="AH58" s="24"/>
      <c r="AI58" s="24"/>
      <c r="AJ58" s="24"/>
    </row>
    <row r="59" spans="1:36" ht="15.75" customHeight="1" x14ac:dyDescent="0.45">
      <c r="A59">
        <v>1</v>
      </c>
      <c r="B59" s="20">
        <v>1</v>
      </c>
      <c r="C59" s="104">
        <f t="shared" ref="C59:C76" si="11">SQRT(B59/60)</f>
        <v>0.12909944487358055</v>
      </c>
      <c r="D59" s="58">
        <v>11785</v>
      </c>
      <c r="E59" s="44">
        <v>11736.8</v>
      </c>
      <c r="F59" s="58">
        <v>11938.9</v>
      </c>
      <c r="G59" s="96"/>
      <c r="H59" s="96"/>
      <c r="I59" s="96"/>
      <c r="K59" s="111">
        <f t="shared" si="8"/>
        <v>5.0100200400801604</v>
      </c>
      <c r="L59" s="111">
        <f t="shared" si="9"/>
        <v>12.811336959633293</v>
      </c>
      <c r="M59" s="111">
        <f t="shared" si="10"/>
        <v>10.664185513884652</v>
      </c>
      <c r="N59" s="134">
        <f t="shared" ref="N59:N76" si="12">AVERAGE(K59:M59)</f>
        <v>9.4951808378660356</v>
      </c>
      <c r="O59" s="134">
        <f t="shared" ref="O59:O76" si="13">_xlfn.STDEV.P(K59:M59)</f>
        <v>3.2903966700325116</v>
      </c>
      <c r="AC59" s="20"/>
      <c r="AG59" s="24"/>
      <c r="AH59" s="24"/>
      <c r="AI59" s="24"/>
      <c r="AJ59" s="24"/>
    </row>
    <row r="60" spans="1:36" ht="15.75" customHeight="1" x14ac:dyDescent="0.45">
      <c r="A60">
        <v>2</v>
      </c>
      <c r="B60" s="20">
        <v>4</v>
      </c>
      <c r="C60" s="104">
        <f t="shared" si="11"/>
        <v>0.2581988897471611</v>
      </c>
      <c r="D60" s="58">
        <v>11786.6</v>
      </c>
      <c r="E60" s="44">
        <v>11740.6</v>
      </c>
      <c r="F60" s="58">
        <v>11940.8</v>
      </c>
      <c r="G60" s="96"/>
      <c r="H60" s="96"/>
      <c r="I60" s="96"/>
      <c r="K60" s="111">
        <f t="shared" si="8"/>
        <v>6.1551674778130288</v>
      </c>
      <c r="L60" s="111">
        <f t="shared" si="9"/>
        <v>15.531062124249019</v>
      </c>
      <c r="M60" s="111">
        <f t="shared" si="10"/>
        <v>12.024048096191864</v>
      </c>
      <c r="N60" s="134">
        <f t="shared" si="12"/>
        <v>11.236759232751304</v>
      </c>
      <c r="O60" s="134">
        <f t="shared" si="13"/>
        <v>3.8679639709749063</v>
      </c>
      <c r="AC60" s="20"/>
      <c r="AG60" s="24"/>
      <c r="AH60" s="24"/>
      <c r="AI60" s="24"/>
      <c r="AJ60" s="24"/>
    </row>
    <row r="61" spans="1:36" ht="15.75" customHeight="1" x14ac:dyDescent="0.45">
      <c r="A61">
        <v>3</v>
      </c>
      <c r="B61" s="20">
        <v>9</v>
      </c>
      <c r="C61" s="104">
        <f t="shared" si="11"/>
        <v>0.3872983346207417</v>
      </c>
      <c r="D61" s="58">
        <v>11791.3</v>
      </c>
      <c r="E61" s="44">
        <v>11743.9</v>
      </c>
      <c r="F61" s="58">
        <v>11943.4</v>
      </c>
      <c r="G61" s="96"/>
      <c r="H61" s="96"/>
      <c r="I61" s="96"/>
      <c r="K61" s="111">
        <f t="shared" si="8"/>
        <v>9.5190380761517837</v>
      </c>
      <c r="L61" s="111">
        <f t="shared" si="9"/>
        <v>17.892928714572001</v>
      </c>
      <c r="M61" s="111">
        <f t="shared" si="10"/>
        <v>13.884912682507613</v>
      </c>
      <c r="N61" s="134">
        <f t="shared" si="12"/>
        <v>13.765626491077134</v>
      </c>
      <c r="O61" s="134">
        <f t="shared" si="13"/>
        <v>3.4196669431057076</v>
      </c>
      <c r="AC61" s="20"/>
      <c r="AD61" s="24"/>
      <c r="AE61" s="24"/>
      <c r="AF61" s="24"/>
      <c r="AG61" s="24"/>
      <c r="AH61" s="24"/>
      <c r="AI61" s="24"/>
      <c r="AJ61" s="24"/>
    </row>
    <row r="62" spans="1:36" ht="15.75" customHeight="1" x14ac:dyDescent="0.45">
      <c r="A62">
        <v>4</v>
      </c>
      <c r="B62" s="20">
        <v>16</v>
      </c>
      <c r="C62" s="104">
        <f t="shared" si="11"/>
        <v>0.5163977794943222</v>
      </c>
      <c r="D62" s="58">
        <v>11792.9</v>
      </c>
      <c r="E62" s="44">
        <v>11745.8</v>
      </c>
      <c r="F62" s="58">
        <v>11944.1</v>
      </c>
      <c r="G62" s="96"/>
      <c r="H62" s="96"/>
      <c r="I62" s="96"/>
      <c r="K62" s="111">
        <f t="shared" si="8"/>
        <v>10.664185513884652</v>
      </c>
      <c r="L62" s="111">
        <f t="shared" si="9"/>
        <v>19.252791296879213</v>
      </c>
      <c r="M62" s="111">
        <f t="shared" si="10"/>
        <v>14.385914686516148</v>
      </c>
      <c r="N62" s="134">
        <f t="shared" si="12"/>
        <v>14.767630499093338</v>
      </c>
      <c r="O62" s="134">
        <f t="shared" si="13"/>
        <v>3.5166572712450028</v>
      </c>
      <c r="AC62" s="20"/>
      <c r="AG62" s="24"/>
      <c r="AH62" s="24"/>
      <c r="AI62" s="24"/>
      <c r="AJ62" s="24"/>
    </row>
    <row r="63" spans="1:36" ht="15.75" customHeight="1" x14ac:dyDescent="0.45">
      <c r="A63">
        <v>5</v>
      </c>
      <c r="B63" s="20">
        <v>25</v>
      </c>
      <c r="C63" s="104">
        <f t="shared" si="11"/>
        <v>0.6454972243679028</v>
      </c>
      <c r="D63" s="58">
        <v>11796.2</v>
      </c>
      <c r="E63" s="44">
        <v>11748.7</v>
      </c>
      <c r="F63" s="58">
        <v>11947.9</v>
      </c>
      <c r="G63" s="96"/>
      <c r="H63" s="96"/>
      <c r="I63" s="96"/>
      <c r="K63" s="111">
        <f t="shared" si="8"/>
        <v>13.026052104208938</v>
      </c>
      <c r="L63" s="111">
        <f t="shared" si="9"/>
        <v>21.328371027770608</v>
      </c>
      <c r="M63" s="111">
        <f t="shared" si="10"/>
        <v>17.105639851130572</v>
      </c>
      <c r="N63" s="134">
        <f t="shared" si="12"/>
        <v>17.153354327703372</v>
      </c>
      <c r="O63" s="134">
        <f t="shared" si="13"/>
        <v>3.3895754287312947</v>
      </c>
      <c r="AC63" s="20"/>
      <c r="AG63" s="24"/>
      <c r="AH63" s="24"/>
      <c r="AI63" s="24"/>
      <c r="AJ63" s="24"/>
    </row>
    <row r="64" spans="1:36" ht="15.75" customHeight="1" x14ac:dyDescent="0.45">
      <c r="A64">
        <v>6</v>
      </c>
      <c r="B64" s="20">
        <v>36</v>
      </c>
      <c r="C64" s="104">
        <f t="shared" si="11"/>
        <v>0.7745966692414834</v>
      </c>
      <c r="D64" s="58">
        <v>11798</v>
      </c>
      <c r="E64" s="44">
        <v>11752.8</v>
      </c>
      <c r="F64" s="58">
        <v>11949.4</v>
      </c>
      <c r="G64" s="96"/>
      <c r="H64" s="96"/>
      <c r="I64" s="96"/>
      <c r="K64" s="111">
        <f t="shared" si="8"/>
        <v>14.314342971657601</v>
      </c>
      <c r="L64" s="111">
        <f t="shared" si="9"/>
        <v>24.262811336959373</v>
      </c>
      <c r="M64" s="111">
        <f t="shared" si="10"/>
        <v>18.179215574004893</v>
      </c>
      <c r="N64" s="134">
        <f t="shared" si="12"/>
        <v>18.918789960873955</v>
      </c>
      <c r="O64" s="134">
        <f t="shared" si="13"/>
        <v>4.0949752469041876</v>
      </c>
    </row>
    <row r="65" spans="1:16" ht="15.75" customHeight="1" x14ac:dyDescent="0.45">
      <c r="A65">
        <v>7</v>
      </c>
      <c r="B65" s="20">
        <v>49</v>
      </c>
      <c r="C65" s="104">
        <f t="shared" si="11"/>
        <v>0.9036961141150639</v>
      </c>
      <c r="D65" s="58">
        <v>11800.3</v>
      </c>
      <c r="E65" s="44">
        <v>11757.2</v>
      </c>
      <c r="F65" s="58">
        <v>11951.8</v>
      </c>
      <c r="G65" s="96"/>
      <c r="H65" s="96"/>
      <c r="I65" s="96"/>
      <c r="K65" s="111">
        <f t="shared" si="8"/>
        <v>15.960492413397704</v>
      </c>
      <c r="L65" s="111">
        <f t="shared" si="9"/>
        <v>27.411966790725089</v>
      </c>
      <c r="M65" s="111">
        <f t="shared" si="10"/>
        <v>19.896936730603546</v>
      </c>
      <c r="N65" s="134">
        <f t="shared" si="12"/>
        <v>21.089798644908779</v>
      </c>
      <c r="O65" s="134">
        <f t="shared" si="13"/>
        <v>4.75052670859393</v>
      </c>
    </row>
    <row r="66" spans="1:16" ht="15.75" customHeight="1" x14ac:dyDescent="0.45">
      <c r="A66">
        <v>8</v>
      </c>
      <c r="B66" s="20">
        <v>64</v>
      </c>
      <c r="C66" s="104">
        <f t="shared" si="11"/>
        <v>1.0327955589886444</v>
      </c>
      <c r="D66" s="58">
        <v>11802.3</v>
      </c>
      <c r="E66" s="44">
        <v>11757.8</v>
      </c>
      <c r="F66" s="58">
        <v>11953.4</v>
      </c>
      <c r="G66" s="96"/>
      <c r="H66" s="96"/>
      <c r="I66" s="96"/>
      <c r="K66" s="111">
        <f t="shared" si="8"/>
        <v>17.391926710563464</v>
      </c>
      <c r="L66" s="111">
        <f t="shared" si="9"/>
        <v>27.841397079873772</v>
      </c>
      <c r="M66" s="111">
        <f t="shared" si="10"/>
        <v>21.042084168336412</v>
      </c>
      <c r="N66" s="134">
        <f t="shared" si="12"/>
        <v>22.091802652924553</v>
      </c>
      <c r="O66" s="134">
        <f t="shared" si="13"/>
        <v>4.3300723182904521</v>
      </c>
    </row>
    <row r="67" spans="1:16" ht="15.75" customHeight="1" x14ac:dyDescent="0.45">
      <c r="A67">
        <v>9</v>
      </c>
      <c r="B67" s="20">
        <v>81</v>
      </c>
      <c r="C67" s="104">
        <f t="shared" si="11"/>
        <v>1.1618950038622251</v>
      </c>
      <c r="D67" s="58">
        <v>11802.8</v>
      </c>
      <c r="E67" s="44">
        <v>11759.9</v>
      </c>
      <c r="F67" s="58">
        <v>11955.3</v>
      </c>
      <c r="G67" s="96"/>
      <c r="H67" s="96"/>
      <c r="I67" s="96"/>
      <c r="K67" s="111">
        <f t="shared" si="8"/>
        <v>17.749785284854905</v>
      </c>
      <c r="L67" s="111">
        <f t="shared" si="9"/>
        <v>29.344403091898084</v>
      </c>
      <c r="M67" s="111">
        <f t="shared" si="10"/>
        <v>22.401946750643624</v>
      </c>
      <c r="N67" s="134">
        <f t="shared" si="12"/>
        <v>23.16537837579887</v>
      </c>
      <c r="O67" s="134">
        <f t="shared" si="13"/>
        <v>4.7641656427658701</v>
      </c>
    </row>
    <row r="68" spans="1:16" ht="15.75" customHeight="1" x14ac:dyDescent="0.45">
      <c r="A68">
        <v>10</v>
      </c>
      <c r="B68" s="20">
        <v>100</v>
      </c>
      <c r="C68" s="104">
        <f t="shared" si="11"/>
        <v>1.2909944487358056</v>
      </c>
      <c r="D68" s="58">
        <v>11804.4</v>
      </c>
      <c r="E68" s="44">
        <v>11763.1</v>
      </c>
      <c r="F68" s="58">
        <v>11957.6</v>
      </c>
      <c r="G68" s="96"/>
      <c r="H68" s="96"/>
      <c r="I68" s="96"/>
      <c r="K68" s="111">
        <f t="shared" si="8"/>
        <v>18.894932722587772</v>
      </c>
      <c r="L68" s="111">
        <f t="shared" si="9"/>
        <v>31.63469796736382</v>
      </c>
      <c r="M68" s="111">
        <f t="shared" si="10"/>
        <v>24.048096192385032</v>
      </c>
      <c r="N68" s="134">
        <f t="shared" si="12"/>
        <v>24.859242294112207</v>
      </c>
      <c r="O68" s="134">
        <f t="shared" si="13"/>
        <v>5.2325183944101807</v>
      </c>
    </row>
    <row r="69" spans="1:16" ht="15.75" customHeight="1" x14ac:dyDescent="0.45">
      <c r="A69">
        <v>11</v>
      </c>
      <c r="B69" s="20">
        <v>121</v>
      </c>
      <c r="C69" s="104">
        <f t="shared" si="11"/>
        <v>1.4200938936093861</v>
      </c>
      <c r="D69" s="58">
        <v>11805.7</v>
      </c>
      <c r="E69" s="44">
        <v>11763.5</v>
      </c>
      <c r="F69" s="58">
        <v>11959.2</v>
      </c>
      <c r="G69" s="96"/>
      <c r="H69" s="96"/>
      <c r="I69" s="96"/>
      <c r="K69" s="111">
        <f t="shared" si="8"/>
        <v>19.825365015746296</v>
      </c>
      <c r="L69" s="111">
        <f t="shared" si="9"/>
        <v>31.920984826796712</v>
      </c>
      <c r="M69" s="111">
        <f t="shared" si="10"/>
        <v>25.193243630117898</v>
      </c>
      <c r="N69" s="134">
        <f t="shared" si="12"/>
        <v>25.646531157553635</v>
      </c>
      <c r="O69" s="134">
        <f t="shared" si="13"/>
        <v>4.9484076119000555</v>
      </c>
    </row>
    <row r="70" spans="1:16" ht="15.75" customHeight="1" x14ac:dyDescent="0.45">
      <c r="A70">
        <v>12</v>
      </c>
      <c r="B70" s="20">
        <v>144</v>
      </c>
      <c r="C70" s="104">
        <f t="shared" si="11"/>
        <v>1.5491933384829668</v>
      </c>
      <c r="D70" s="58">
        <v>11807.4</v>
      </c>
      <c r="E70" s="44">
        <v>11765.5</v>
      </c>
      <c r="F70" s="58">
        <v>11960.3</v>
      </c>
      <c r="G70" s="96"/>
      <c r="H70" s="96"/>
      <c r="I70" s="96"/>
      <c r="K70" s="111">
        <f t="shared" si="8"/>
        <v>21.042084168336412</v>
      </c>
      <c r="L70" s="111">
        <f t="shared" si="9"/>
        <v>33.35241912396247</v>
      </c>
      <c r="M70" s="111">
        <f t="shared" si="10"/>
        <v>25.980532493558027</v>
      </c>
      <c r="N70" s="134">
        <f t="shared" si="12"/>
        <v>26.791678595285635</v>
      </c>
      <c r="O70" s="134">
        <f t="shared" si="13"/>
        <v>5.0582971560719328</v>
      </c>
    </row>
    <row r="71" spans="1:16" ht="15.75" customHeight="1" x14ac:dyDescent="0.45">
      <c r="A71">
        <v>13</v>
      </c>
      <c r="B71" s="20">
        <v>169</v>
      </c>
      <c r="C71" s="104">
        <f t="shared" si="11"/>
        <v>1.6782927833565473</v>
      </c>
      <c r="D71" s="58">
        <v>11808.5</v>
      </c>
      <c r="E71" s="44">
        <v>11767.6</v>
      </c>
      <c r="F71" s="58">
        <v>11962.1</v>
      </c>
      <c r="G71" s="96"/>
      <c r="H71" s="96"/>
      <c r="I71" s="96"/>
      <c r="K71" s="111">
        <f t="shared" si="8"/>
        <v>21.829373031777841</v>
      </c>
      <c r="L71" s="111">
        <f t="shared" si="9"/>
        <v>34.855425135986778</v>
      </c>
      <c r="M71" s="111">
        <f t="shared" si="10"/>
        <v>27.268823361007989</v>
      </c>
      <c r="N71" s="134">
        <f t="shared" si="12"/>
        <v>27.984540509590868</v>
      </c>
      <c r="O71" s="134">
        <f t="shared" si="13"/>
        <v>5.3418908408274026</v>
      </c>
    </row>
    <row r="72" spans="1:16" ht="15.75" customHeight="1" x14ac:dyDescent="0.45">
      <c r="A72">
        <v>14</v>
      </c>
      <c r="B72" s="20">
        <v>196</v>
      </c>
      <c r="C72" s="104">
        <f t="shared" si="11"/>
        <v>1.8073922282301278</v>
      </c>
      <c r="D72" s="58">
        <v>11810.2</v>
      </c>
      <c r="E72" s="44">
        <v>11770.3</v>
      </c>
      <c r="F72" s="58">
        <v>11962.9</v>
      </c>
      <c r="G72" s="96"/>
      <c r="H72" s="96"/>
      <c r="I72" s="96"/>
      <c r="K72" s="111">
        <f t="shared" si="8"/>
        <v>23.046092184369257</v>
      </c>
      <c r="L72" s="111">
        <f t="shared" si="9"/>
        <v>36.787861437159776</v>
      </c>
      <c r="M72" s="111">
        <f t="shared" si="10"/>
        <v>27.841397079873772</v>
      </c>
      <c r="N72" s="134">
        <f t="shared" si="12"/>
        <v>29.225116900467601</v>
      </c>
      <c r="O72" s="134">
        <f t="shared" si="13"/>
        <v>5.6947382705829295</v>
      </c>
    </row>
    <row r="73" spans="1:16" ht="15.75" customHeight="1" x14ac:dyDescent="0.45">
      <c r="A73">
        <v>15</v>
      </c>
      <c r="B73" s="20">
        <v>225</v>
      </c>
      <c r="C73" s="104">
        <f t="shared" si="11"/>
        <v>1.9364916731037085</v>
      </c>
      <c r="D73" s="58">
        <v>11811.2</v>
      </c>
      <c r="E73" s="44">
        <v>11771.6</v>
      </c>
      <c r="F73" s="58">
        <v>11964.1</v>
      </c>
      <c r="G73" s="96"/>
      <c r="H73" s="96"/>
      <c r="I73" s="96"/>
      <c r="K73" s="111">
        <f t="shared" si="8"/>
        <v>23.76180933295214</v>
      </c>
      <c r="L73" s="111">
        <f t="shared" si="9"/>
        <v>37.718293730318301</v>
      </c>
      <c r="M73" s="111">
        <f t="shared" si="10"/>
        <v>28.700257658173751</v>
      </c>
      <c r="N73" s="134">
        <f t="shared" si="12"/>
        <v>30.060120240481396</v>
      </c>
      <c r="O73" s="134">
        <f t="shared" si="13"/>
        <v>5.7782802438990846</v>
      </c>
    </row>
    <row r="74" spans="1:16" ht="15.75" customHeight="1" x14ac:dyDescent="0.45">
      <c r="A74">
        <v>16</v>
      </c>
      <c r="B74" s="20">
        <v>256</v>
      </c>
      <c r="C74" s="104">
        <f t="shared" si="11"/>
        <v>2.0655911179772888</v>
      </c>
      <c r="D74" s="58">
        <v>11812.9</v>
      </c>
      <c r="E74" s="44">
        <v>11775.8</v>
      </c>
      <c r="F74" s="58">
        <v>11966</v>
      </c>
      <c r="G74" s="96"/>
      <c r="H74" s="96"/>
      <c r="I74" s="96"/>
      <c r="K74" s="111">
        <f t="shared" si="8"/>
        <v>24.978528485542252</v>
      </c>
      <c r="L74" s="111">
        <f t="shared" si="9"/>
        <v>40.724305754365616</v>
      </c>
      <c r="M74" s="111">
        <f t="shared" si="10"/>
        <v>30.060120240480963</v>
      </c>
      <c r="N74" s="134">
        <f t="shared" si="12"/>
        <v>31.920984826796275</v>
      </c>
      <c r="O74" s="134">
        <f t="shared" si="13"/>
        <v>6.5614778927871118</v>
      </c>
    </row>
    <row r="75" spans="1:16" s="53" customFormat="1" ht="15.75" customHeight="1" x14ac:dyDescent="0.45">
      <c r="A75" s="53">
        <v>17</v>
      </c>
      <c r="B75" s="39">
        <v>476</v>
      </c>
      <c r="C75" s="104">
        <f t="shared" si="11"/>
        <v>2.8166173565703478</v>
      </c>
      <c r="D75" s="59">
        <v>11822.2</v>
      </c>
      <c r="E75" s="60">
        <v>11783.6</v>
      </c>
      <c r="F75" s="59">
        <v>11973.4</v>
      </c>
      <c r="G75" s="97"/>
      <c r="H75" s="97"/>
      <c r="I75" s="97"/>
      <c r="K75" s="111">
        <f t="shared" si="8"/>
        <v>31.63469796736382</v>
      </c>
      <c r="L75" s="111">
        <f t="shared" si="9"/>
        <v>46.306899513312857</v>
      </c>
      <c r="M75" s="111">
        <f t="shared" si="10"/>
        <v>35.356427139994011</v>
      </c>
      <c r="N75" s="134">
        <f t="shared" si="12"/>
        <v>37.766008206890227</v>
      </c>
      <c r="O75" s="134">
        <f t="shared" si="13"/>
        <v>6.2275161040710296</v>
      </c>
      <c r="P75" s="54"/>
    </row>
    <row r="76" spans="1:16" ht="15.75" customHeight="1" x14ac:dyDescent="0.45">
      <c r="A76">
        <v>18</v>
      </c>
      <c r="B76" s="20">
        <v>1448</v>
      </c>
      <c r="C76" s="104">
        <f t="shared" si="11"/>
        <v>4.9125689138508104</v>
      </c>
      <c r="D76" s="58">
        <v>11839.6</v>
      </c>
      <c r="E76" s="44">
        <v>11802.4</v>
      </c>
      <c r="F76" s="44">
        <v>11988.8</v>
      </c>
      <c r="G76" s="98"/>
      <c r="H76" s="98"/>
      <c r="I76" s="98"/>
      <c r="K76" s="111">
        <f t="shared" si="8"/>
        <v>44.088176352705673</v>
      </c>
      <c r="L76" s="111">
        <f t="shared" si="9"/>
        <v>59.762381906670484</v>
      </c>
      <c r="M76" s="111">
        <f t="shared" si="10"/>
        <v>46.378471228170106</v>
      </c>
      <c r="N76" s="134">
        <f t="shared" si="12"/>
        <v>50.076343162515421</v>
      </c>
      <c r="O76" s="134">
        <f t="shared" si="13"/>
        <v>6.9125910515570421</v>
      </c>
    </row>
    <row r="77" spans="1:16" ht="15.75" customHeight="1" x14ac:dyDescent="0.45">
      <c r="B77" s="39"/>
      <c r="C77" s="39"/>
      <c r="D77" s="41"/>
      <c r="E77" s="41"/>
      <c r="F77" s="41"/>
      <c r="G77" s="93"/>
      <c r="H77" s="93"/>
      <c r="I77" s="93"/>
      <c r="J77" s="21" t="s">
        <v>19</v>
      </c>
      <c r="K77" s="135">
        <f>SLOPE(K58:K76,$C$32:$C$50)</f>
        <v>8.5513813920449078</v>
      </c>
      <c r="L77" s="135">
        <f t="shared" ref="L77" si="14">SLOPE(L58:L76,$C$32:$C$50)</f>
        <v>10.983105868021664</v>
      </c>
      <c r="M77" s="135">
        <f t="shared" ref="M77" si="15">SLOPE(M58:M76,$C$32:$C$50)</f>
        <v>8.4331630195025387</v>
      </c>
      <c r="N77" s="67"/>
      <c r="O77" s="67"/>
      <c r="P77" s="67"/>
    </row>
    <row r="78" spans="1:16" ht="15.75" customHeight="1" x14ac:dyDescent="0.45">
      <c r="B78" s="20"/>
      <c r="C78" s="20"/>
      <c r="D78" s="101">
        <f>D74-D58</f>
        <v>34.899999999999636</v>
      </c>
      <c r="E78" s="101">
        <f t="shared" ref="E78:F78" si="16">E74-E58</f>
        <v>56.899999999999636</v>
      </c>
      <c r="F78" s="101">
        <f t="shared" si="16"/>
        <v>42</v>
      </c>
      <c r="G78" s="99"/>
      <c r="H78" s="99"/>
      <c r="I78" s="99"/>
      <c r="K78" s="12" t="s">
        <v>10</v>
      </c>
      <c r="L78" s="13">
        <f>AVERAGE(K77:M77)</f>
        <v>9.3225500931897027</v>
      </c>
    </row>
    <row r="79" spans="1:16" ht="15.75" customHeight="1" x14ac:dyDescent="0.45">
      <c r="B79" s="20"/>
      <c r="C79" s="20"/>
      <c r="K79" s="12" t="s">
        <v>11</v>
      </c>
      <c r="L79" s="16" t="e">
        <f ca="1">_xludf.STDEV.S(K77:M77)</f>
        <v>#NAME?</v>
      </c>
    </row>
    <row r="80" spans="1:16" ht="15.75" customHeight="1" x14ac:dyDescent="0.45"/>
    <row r="81" spans="1:18" ht="15.75" customHeight="1" x14ac:dyDescent="0.45">
      <c r="B81" s="71" t="s">
        <v>6</v>
      </c>
      <c r="C81" s="71"/>
    </row>
    <row r="82" spans="1:18" ht="15.75" customHeight="1" x14ac:dyDescent="0.45">
      <c r="A82" s="19"/>
      <c r="D82" s="136" t="s">
        <v>16</v>
      </c>
      <c r="E82" s="137"/>
      <c r="F82" s="137"/>
      <c r="K82" s="136" t="s">
        <v>17</v>
      </c>
      <c r="L82" s="137"/>
      <c r="M82" s="137"/>
    </row>
    <row r="83" spans="1:18" ht="15.75" customHeight="1" x14ac:dyDescent="0.45">
      <c r="B83" s="20" t="s">
        <v>18</v>
      </c>
      <c r="C83" s="103" t="s">
        <v>44</v>
      </c>
      <c r="D83" t="s">
        <v>40</v>
      </c>
      <c r="E83" t="s">
        <v>30</v>
      </c>
      <c r="F83" t="s">
        <v>31</v>
      </c>
      <c r="G83" s="91" t="s">
        <v>32</v>
      </c>
      <c r="H83" s="91" t="s">
        <v>33</v>
      </c>
      <c r="I83" s="91" t="s">
        <v>34</v>
      </c>
      <c r="K83" t="s">
        <v>51</v>
      </c>
      <c r="L83" t="s">
        <v>52</v>
      </c>
      <c r="M83" t="s">
        <v>53</v>
      </c>
      <c r="N83" s="68" t="s">
        <v>54</v>
      </c>
      <c r="O83" s="68" t="s">
        <v>55</v>
      </c>
      <c r="P83" s="68" t="s">
        <v>56</v>
      </c>
    </row>
    <row r="84" spans="1:18" ht="15.75" customHeight="1" x14ac:dyDescent="0.45">
      <c r="A84">
        <v>0</v>
      </c>
      <c r="B84" s="20">
        <v>0</v>
      </c>
      <c r="C84" s="104">
        <f>SQRT(B84/60)</f>
        <v>0</v>
      </c>
      <c r="D84" s="52">
        <v>10668.6</v>
      </c>
      <c r="E84" s="52">
        <v>10476</v>
      </c>
      <c r="F84" s="52">
        <v>10632.7</v>
      </c>
      <c r="G84" s="94">
        <v>10577.5</v>
      </c>
      <c r="H84" s="94">
        <v>10761.7</v>
      </c>
      <c r="I84" s="94">
        <v>10494.5</v>
      </c>
      <c r="K84">
        <f t="shared" ref="K84:K102" si="17">(D84-D$84)/(0.000998*$B$27)</f>
        <v>0</v>
      </c>
      <c r="L84">
        <f t="shared" ref="L84:L102" si="18">(E84-E$84)/(0.000998*$B$27)</f>
        <v>0</v>
      </c>
      <c r="M84">
        <f t="shared" ref="M84:M102" si="19">(F84-F$84)/(0.000998*$B$27)</f>
        <v>0</v>
      </c>
      <c r="N84" s="54">
        <f t="shared" ref="N84:N102" si="20">(G84-G$84)/(0.000998*$B$27)</f>
        <v>0</v>
      </c>
      <c r="O84" s="54">
        <f t="shared" ref="O84:P102" si="21">(H84-H$84)/(0.000998*$B$27)</f>
        <v>0</v>
      </c>
      <c r="P84" s="54">
        <f t="shared" si="21"/>
        <v>0</v>
      </c>
      <c r="Q84" s="134">
        <f>AVERAGE(K84:P84)</f>
        <v>0</v>
      </c>
      <c r="R84" s="134">
        <f>_xlfn.STDEV.P(K84:P84)</f>
        <v>0</v>
      </c>
    </row>
    <row r="85" spans="1:18" ht="15.75" customHeight="1" x14ac:dyDescent="0.45">
      <c r="A85">
        <v>1</v>
      </c>
      <c r="B85" s="20">
        <v>1</v>
      </c>
      <c r="C85" s="104">
        <f t="shared" ref="C85:C102" si="22">SQRT(B85/60)</f>
        <v>0.12909944487358055</v>
      </c>
      <c r="D85" s="52">
        <v>10678.3</v>
      </c>
      <c r="E85" s="52">
        <v>10491</v>
      </c>
      <c r="F85" s="52">
        <v>10642.6</v>
      </c>
      <c r="G85" s="94">
        <v>10591.6</v>
      </c>
      <c r="H85" s="94">
        <v>10769.6</v>
      </c>
      <c r="I85" s="94">
        <v>10510.2</v>
      </c>
      <c r="K85" s="111">
        <f t="shared" si="17"/>
        <v>6.9424563412531555</v>
      </c>
      <c r="L85" s="111">
        <f t="shared" si="18"/>
        <v>10.7357572287432</v>
      </c>
      <c r="M85" s="111">
        <f t="shared" si="19"/>
        <v>7.0855997709702523</v>
      </c>
      <c r="N85" s="111">
        <f t="shared" si="20"/>
        <v>10.091611795018869</v>
      </c>
      <c r="O85" s="111">
        <f t="shared" si="21"/>
        <v>5.6541654738044924</v>
      </c>
      <c r="P85" s="111">
        <f t="shared" si="21"/>
        <v>11.236759232751737</v>
      </c>
      <c r="Q85" s="134">
        <f t="shared" ref="Q85:Q102" si="23">AVERAGE(K85:P85)</f>
        <v>8.6243916404236174</v>
      </c>
      <c r="R85" s="134">
        <f t="shared" ref="R85:R102" si="24">_xlfn.STDEV.P(K85:P85)</f>
        <v>2.1390844737876873</v>
      </c>
    </row>
    <row r="86" spans="1:18" ht="15.75" customHeight="1" x14ac:dyDescent="0.45">
      <c r="A86">
        <v>2</v>
      </c>
      <c r="B86" s="20">
        <v>4</v>
      </c>
      <c r="C86" s="104">
        <f t="shared" si="22"/>
        <v>0.2581988897471611</v>
      </c>
      <c r="D86" s="52">
        <v>10682.8</v>
      </c>
      <c r="E86" s="52">
        <v>10495.3</v>
      </c>
      <c r="F86" s="52">
        <v>10648</v>
      </c>
      <c r="G86" s="94">
        <v>10594.4</v>
      </c>
      <c r="H86" s="94">
        <v>10774.4</v>
      </c>
      <c r="I86" s="94">
        <v>10511.9</v>
      </c>
      <c r="K86" s="111">
        <f t="shared" si="17"/>
        <v>10.163183509876115</v>
      </c>
      <c r="L86" s="111">
        <f t="shared" si="18"/>
        <v>13.813340967649063</v>
      </c>
      <c r="M86" s="111">
        <f t="shared" si="19"/>
        <v>10.950472373317544</v>
      </c>
      <c r="N86" s="111">
        <f t="shared" si="20"/>
        <v>12.095619811050412</v>
      </c>
      <c r="O86" s="111">
        <f t="shared" si="21"/>
        <v>9.0896077870017962</v>
      </c>
      <c r="P86" s="111">
        <f t="shared" si="21"/>
        <v>12.453478385341853</v>
      </c>
      <c r="Q86" s="134">
        <f t="shared" si="23"/>
        <v>11.427617139039464</v>
      </c>
      <c r="R86" s="134">
        <f t="shared" si="24"/>
        <v>1.5536539894232744</v>
      </c>
    </row>
    <row r="87" spans="1:18" ht="15.75" customHeight="1" x14ac:dyDescent="0.45">
      <c r="A87">
        <v>3</v>
      </c>
      <c r="B87" s="20">
        <v>9</v>
      </c>
      <c r="C87" s="104">
        <f t="shared" si="22"/>
        <v>0.3872983346207417</v>
      </c>
      <c r="D87" s="52">
        <v>10685</v>
      </c>
      <c r="E87" s="52">
        <v>10499.2</v>
      </c>
      <c r="F87" s="52">
        <v>10653</v>
      </c>
      <c r="G87" s="94">
        <v>10599.2</v>
      </c>
      <c r="H87" s="94">
        <v>10777.2</v>
      </c>
      <c r="I87" s="94">
        <v>10515.4</v>
      </c>
      <c r="K87" s="111">
        <f t="shared" si="17"/>
        <v>11.737761236758972</v>
      </c>
      <c r="L87" s="111">
        <f t="shared" si="18"/>
        <v>16.604637847123339</v>
      </c>
      <c r="M87" s="111">
        <f t="shared" si="19"/>
        <v>14.529058116231944</v>
      </c>
      <c r="N87" s="111">
        <f t="shared" si="20"/>
        <v>15.531062124249019</v>
      </c>
      <c r="O87" s="111">
        <f t="shared" si="21"/>
        <v>11.093615803034641</v>
      </c>
      <c r="P87" s="111">
        <f t="shared" si="21"/>
        <v>14.958488405381933</v>
      </c>
      <c r="Q87" s="134">
        <f t="shared" si="23"/>
        <v>14.075770588796642</v>
      </c>
      <c r="R87" s="134">
        <f t="shared" si="24"/>
        <v>1.994042722966771</v>
      </c>
    </row>
    <row r="88" spans="1:18" ht="15.75" customHeight="1" x14ac:dyDescent="0.45">
      <c r="A88">
        <v>4</v>
      </c>
      <c r="B88" s="20">
        <v>16</v>
      </c>
      <c r="C88" s="104">
        <f t="shared" si="22"/>
        <v>0.5163977794943222</v>
      </c>
      <c r="D88" s="52">
        <v>10687.3</v>
      </c>
      <c r="E88" s="52">
        <v>10502.9</v>
      </c>
      <c r="F88" s="52">
        <v>10656.2</v>
      </c>
      <c r="G88" s="94">
        <v>10600.4</v>
      </c>
      <c r="H88" s="94">
        <v>10780.6</v>
      </c>
      <c r="I88" s="94">
        <v>10518.6</v>
      </c>
      <c r="K88" s="111">
        <f t="shared" si="17"/>
        <v>13.383910678499076</v>
      </c>
      <c r="L88" s="111">
        <f t="shared" si="18"/>
        <v>19.252791296879213</v>
      </c>
      <c r="M88" s="111">
        <f t="shared" si="19"/>
        <v>16.819352991697681</v>
      </c>
      <c r="N88" s="111">
        <f t="shared" si="20"/>
        <v>16.389922702547693</v>
      </c>
      <c r="O88" s="111">
        <f t="shared" si="21"/>
        <v>13.527054108216172</v>
      </c>
      <c r="P88" s="111">
        <f t="shared" si="21"/>
        <v>17.248783280847668</v>
      </c>
      <c r="Q88" s="134">
        <f t="shared" si="23"/>
        <v>16.103635843114585</v>
      </c>
      <c r="R88" s="134">
        <f t="shared" si="24"/>
        <v>2.0759910218350033</v>
      </c>
    </row>
    <row r="89" spans="1:18" ht="15.75" customHeight="1" x14ac:dyDescent="0.45">
      <c r="A89">
        <v>5</v>
      </c>
      <c r="B89" s="20">
        <v>25</v>
      </c>
      <c r="C89" s="104">
        <f t="shared" si="22"/>
        <v>0.6454972243679028</v>
      </c>
      <c r="D89" s="52">
        <v>10691.9</v>
      </c>
      <c r="E89" s="52">
        <v>10506.5</v>
      </c>
      <c r="F89" s="52">
        <v>10660.9</v>
      </c>
      <c r="G89" s="94">
        <v>10603.4</v>
      </c>
      <c r="H89" s="94">
        <v>10783</v>
      </c>
      <c r="I89" s="94">
        <v>10521.4</v>
      </c>
      <c r="K89" s="111">
        <f t="shared" si="17"/>
        <v>16.676209561980585</v>
      </c>
      <c r="L89" s="111">
        <f t="shared" si="18"/>
        <v>21.829373031777841</v>
      </c>
      <c r="M89" s="111">
        <f t="shared" si="19"/>
        <v>20.183223590036437</v>
      </c>
      <c r="N89" s="111">
        <f t="shared" si="20"/>
        <v>18.537074148296334</v>
      </c>
      <c r="O89" s="111">
        <f t="shared" si="21"/>
        <v>15.244775264814825</v>
      </c>
      <c r="P89" s="111">
        <f t="shared" si="21"/>
        <v>19.252791296879213</v>
      </c>
      <c r="Q89" s="134">
        <f t="shared" si="23"/>
        <v>18.620574482297538</v>
      </c>
      <c r="R89" s="134">
        <f t="shared" si="24"/>
        <v>2.1726138662756003</v>
      </c>
    </row>
    <row r="90" spans="1:18" ht="15.75" customHeight="1" x14ac:dyDescent="0.45">
      <c r="A90">
        <v>6</v>
      </c>
      <c r="B90" s="20">
        <v>36</v>
      </c>
      <c r="C90" s="104">
        <f t="shared" si="22"/>
        <v>0.7745966692414834</v>
      </c>
      <c r="D90" s="52">
        <v>10694.7</v>
      </c>
      <c r="E90" s="52">
        <v>10511.5</v>
      </c>
      <c r="F90" s="52">
        <v>10662.7</v>
      </c>
      <c r="G90" s="94">
        <v>10606.8</v>
      </c>
      <c r="H90" s="94">
        <v>10787.6</v>
      </c>
      <c r="I90" s="94">
        <v>10524.5</v>
      </c>
      <c r="K90" s="111">
        <f t="shared" si="17"/>
        <v>18.68021757801343</v>
      </c>
      <c r="L90" s="111">
        <f t="shared" si="18"/>
        <v>25.40795877469224</v>
      </c>
      <c r="M90" s="111">
        <f t="shared" si="19"/>
        <v>21.4715144574864</v>
      </c>
      <c r="N90" s="111">
        <f t="shared" si="20"/>
        <v>20.970512453477866</v>
      </c>
      <c r="O90" s="111">
        <f t="shared" si="21"/>
        <v>18.537074148296334</v>
      </c>
      <c r="P90" s="111">
        <f t="shared" si="21"/>
        <v>21.4715144574864</v>
      </c>
      <c r="Q90" s="134">
        <f t="shared" si="23"/>
        <v>21.089798644908779</v>
      </c>
      <c r="R90" s="134">
        <f t="shared" si="24"/>
        <v>2.2830766266380844</v>
      </c>
    </row>
    <row r="91" spans="1:18" ht="15.75" customHeight="1" x14ac:dyDescent="0.45">
      <c r="A91">
        <v>7</v>
      </c>
      <c r="B91" s="20">
        <v>49</v>
      </c>
      <c r="C91" s="104">
        <f t="shared" si="22"/>
        <v>0.9036961141150639</v>
      </c>
      <c r="D91" s="52">
        <v>10698.4</v>
      </c>
      <c r="E91" s="52">
        <v>10514.4</v>
      </c>
      <c r="F91" s="52">
        <v>10667.8</v>
      </c>
      <c r="G91" s="94">
        <v>10610.3</v>
      </c>
      <c r="H91" s="94">
        <v>10792.3</v>
      </c>
      <c r="I91" s="94">
        <v>10529</v>
      </c>
      <c r="K91" s="111">
        <f t="shared" si="17"/>
        <v>21.328371027769304</v>
      </c>
      <c r="L91" s="111">
        <f t="shared" si="18"/>
        <v>27.483538505582334</v>
      </c>
      <c r="M91" s="111">
        <f t="shared" si="19"/>
        <v>25.121671915258048</v>
      </c>
      <c r="N91" s="111">
        <f t="shared" si="20"/>
        <v>23.475522473517945</v>
      </c>
      <c r="O91" s="111">
        <f t="shared" si="21"/>
        <v>21.900944746635087</v>
      </c>
      <c r="P91" s="111">
        <f t="shared" si="21"/>
        <v>24.692241626109361</v>
      </c>
      <c r="Q91" s="134">
        <f t="shared" si="23"/>
        <v>24.000381715812011</v>
      </c>
      <c r="R91" s="134">
        <f t="shared" si="24"/>
        <v>2.0692630329723771</v>
      </c>
    </row>
    <row r="92" spans="1:18" ht="15.75" customHeight="1" x14ac:dyDescent="0.45">
      <c r="A92">
        <v>8</v>
      </c>
      <c r="B92" s="20">
        <v>64</v>
      </c>
      <c r="C92" s="104">
        <f t="shared" si="22"/>
        <v>1.0327955589886444</v>
      </c>
      <c r="D92" s="52">
        <v>10700</v>
      </c>
      <c r="E92" s="52">
        <v>10517.3</v>
      </c>
      <c r="F92" s="52">
        <v>10670.8</v>
      </c>
      <c r="G92" s="94">
        <v>10613.5</v>
      </c>
      <c r="H92" s="94">
        <v>10795.6</v>
      </c>
      <c r="I92" s="94">
        <v>10532.9</v>
      </c>
      <c r="K92" s="111">
        <f t="shared" si="17"/>
        <v>22.473518465502174</v>
      </c>
      <c r="L92" s="111">
        <f t="shared" si="18"/>
        <v>29.559118236472425</v>
      </c>
      <c r="M92" s="111">
        <f t="shared" si="19"/>
        <v>27.268823361006689</v>
      </c>
      <c r="N92" s="111">
        <f t="shared" si="20"/>
        <v>25.765817348983681</v>
      </c>
      <c r="O92" s="111">
        <f t="shared" si="21"/>
        <v>24.262811336959373</v>
      </c>
      <c r="P92" s="111">
        <f t="shared" si="21"/>
        <v>27.483538505582334</v>
      </c>
      <c r="Q92" s="134">
        <f t="shared" si="23"/>
        <v>26.135604542417781</v>
      </c>
      <c r="R92" s="134">
        <f t="shared" si="24"/>
        <v>2.3049413682642199</v>
      </c>
    </row>
    <row r="93" spans="1:18" ht="15.75" customHeight="1" x14ac:dyDescent="0.45">
      <c r="A93">
        <v>9</v>
      </c>
      <c r="B93" s="20">
        <v>81</v>
      </c>
      <c r="C93" s="104">
        <f t="shared" si="22"/>
        <v>1.1618950038622251</v>
      </c>
      <c r="D93" s="52">
        <v>10702.4</v>
      </c>
      <c r="E93" s="52">
        <v>10519.9</v>
      </c>
      <c r="F93" s="52">
        <v>10674.7</v>
      </c>
      <c r="G93" s="94">
        <v>10616</v>
      </c>
      <c r="H93" s="94">
        <v>10797.4</v>
      </c>
      <c r="I93" s="94">
        <v>10533.6</v>
      </c>
      <c r="K93" s="111">
        <f t="shared" si="17"/>
        <v>24.191239622100824</v>
      </c>
      <c r="L93" s="111">
        <f t="shared" si="18"/>
        <v>31.419982822788175</v>
      </c>
      <c r="M93" s="111">
        <f t="shared" si="19"/>
        <v>30.060120240480963</v>
      </c>
      <c r="N93" s="111">
        <f t="shared" si="20"/>
        <v>27.555110220440881</v>
      </c>
      <c r="O93" s="111">
        <f t="shared" si="21"/>
        <v>25.551102204408036</v>
      </c>
      <c r="P93" s="111">
        <f t="shared" si="21"/>
        <v>27.984540509590872</v>
      </c>
      <c r="Q93" s="134">
        <f t="shared" si="23"/>
        <v>27.793682603301619</v>
      </c>
      <c r="R93" s="134">
        <f t="shared" si="24"/>
        <v>2.462617125662347</v>
      </c>
    </row>
    <row r="94" spans="1:18" ht="15.75" customHeight="1" x14ac:dyDescent="0.45">
      <c r="A94">
        <v>10</v>
      </c>
      <c r="B94" s="20">
        <v>100</v>
      </c>
      <c r="C94" s="104">
        <f t="shared" si="22"/>
        <v>1.2909944487358056</v>
      </c>
      <c r="D94" s="52">
        <v>10703.6</v>
      </c>
      <c r="E94" s="52">
        <v>10520.6</v>
      </c>
      <c r="F94" s="52">
        <v>10675.4</v>
      </c>
      <c r="G94" s="94">
        <v>10616.5</v>
      </c>
      <c r="H94" s="94">
        <v>10799.8</v>
      </c>
      <c r="I94" s="94">
        <v>10535.2</v>
      </c>
      <c r="K94" s="111">
        <f t="shared" si="17"/>
        <v>25.050100200400802</v>
      </c>
      <c r="L94" s="111">
        <f t="shared" si="18"/>
        <v>31.920984826796712</v>
      </c>
      <c r="M94" s="111">
        <f t="shared" si="19"/>
        <v>30.561122244488196</v>
      </c>
      <c r="N94" s="111">
        <f t="shared" si="20"/>
        <v>27.912968794732322</v>
      </c>
      <c r="O94" s="111">
        <f t="shared" si="21"/>
        <v>27.268823361006689</v>
      </c>
      <c r="P94" s="111">
        <f t="shared" si="21"/>
        <v>29.129687947323738</v>
      </c>
      <c r="Q94" s="134">
        <f t="shared" si="23"/>
        <v>28.640614562458072</v>
      </c>
      <c r="R94" s="134">
        <f t="shared" si="24"/>
        <v>2.2357491082962921</v>
      </c>
    </row>
    <row r="95" spans="1:18" ht="15.75" customHeight="1" x14ac:dyDescent="0.45">
      <c r="A95">
        <v>11</v>
      </c>
      <c r="B95" s="20">
        <v>121</v>
      </c>
      <c r="C95" s="104">
        <f t="shared" si="22"/>
        <v>1.4200938936093861</v>
      </c>
      <c r="D95" s="52">
        <v>10706.2</v>
      </c>
      <c r="E95" s="52">
        <v>10522.6</v>
      </c>
      <c r="F95" s="52">
        <v>10677.4</v>
      </c>
      <c r="G95" s="94">
        <v>10618.4</v>
      </c>
      <c r="H95" s="94">
        <v>10802.5</v>
      </c>
      <c r="I95" s="94">
        <v>10537.3</v>
      </c>
      <c r="K95" s="111">
        <f t="shared" si="17"/>
        <v>26.910964786716551</v>
      </c>
      <c r="L95" s="111">
        <f t="shared" si="18"/>
        <v>33.35241912396247</v>
      </c>
      <c r="M95" s="111">
        <f t="shared" si="19"/>
        <v>31.992556541653958</v>
      </c>
      <c r="N95" s="111">
        <f t="shared" si="20"/>
        <v>29.272831377039534</v>
      </c>
      <c r="O95" s="111">
        <f t="shared" si="21"/>
        <v>29.201259662180984</v>
      </c>
      <c r="P95" s="111">
        <f t="shared" si="21"/>
        <v>30.632693959346746</v>
      </c>
      <c r="Q95" s="134">
        <f t="shared" si="23"/>
        <v>30.227120908483371</v>
      </c>
      <c r="R95" s="134">
        <f t="shared" si="24"/>
        <v>2.0820139545062228</v>
      </c>
    </row>
    <row r="96" spans="1:18" ht="15.75" customHeight="1" x14ac:dyDescent="0.45">
      <c r="A96">
        <v>12</v>
      </c>
      <c r="B96" s="20">
        <v>144</v>
      </c>
      <c r="C96" s="104">
        <f t="shared" si="22"/>
        <v>1.5491933384829668</v>
      </c>
      <c r="D96" s="52">
        <v>10708.2</v>
      </c>
      <c r="E96" s="52">
        <v>10525</v>
      </c>
      <c r="F96" s="52">
        <v>10679</v>
      </c>
      <c r="G96" s="94">
        <v>10620.3</v>
      </c>
      <c r="H96" s="94">
        <v>10804.6</v>
      </c>
      <c r="I96" s="94">
        <v>10540.3</v>
      </c>
      <c r="K96" s="111">
        <f t="shared" si="17"/>
        <v>28.342399083882309</v>
      </c>
      <c r="L96" s="111">
        <f t="shared" si="18"/>
        <v>35.07014028056112</v>
      </c>
      <c r="M96" s="111">
        <f t="shared" si="19"/>
        <v>33.137703979386828</v>
      </c>
      <c r="N96" s="111">
        <f t="shared" si="20"/>
        <v>30.632693959346746</v>
      </c>
      <c r="O96" s="111">
        <f t="shared" si="21"/>
        <v>30.704265674205292</v>
      </c>
      <c r="P96" s="111">
        <f t="shared" si="21"/>
        <v>32.779845405095386</v>
      </c>
      <c r="Q96" s="134">
        <f t="shared" si="23"/>
        <v>31.777841397079612</v>
      </c>
      <c r="R96" s="134">
        <f t="shared" si="24"/>
        <v>2.1586516465612742</v>
      </c>
    </row>
    <row r="97" spans="1:18" ht="15.75" customHeight="1" x14ac:dyDescent="0.45">
      <c r="A97">
        <v>13</v>
      </c>
      <c r="B97" s="20">
        <v>169</v>
      </c>
      <c r="C97" s="104">
        <f t="shared" si="22"/>
        <v>1.6782927833565473</v>
      </c>
      <c r="D97" s="52">
        <v>10710.5</v>
      </c>
      <c r="E97" s="52">
        <v>10526.4</v>
      </c>
      <c r="F97" s="52">
        <v>10681.5</v>
      </c>
      <c r="G97" s="94">
        <v>10622.8</v>
      </c>
      <c r="H97" s="94">
        <v>10807.5</v>
      </c>
      <c r="I97" s="94">
        <v>10542.1</v>
      </c>
      <c r="K97" s="111">
        <f t="shared" si="17"/>
        <v>29.988548525622413</v>
      </c>
      <c r="L97" s="111">
        <f t="shared" si="18"/>
        <v>36.072144288576894</v>
      </c>
      <c r="M97" s="111">
        <f t="shared" si="19"/>
        <v>34.926996850844027</v>
      </c>
      <c r="N97" s="111">
        <f t="shared" si="20"/>
        <v>32.421986830803945</v>
      </c>
      <c r="O97" s="111">
        <f t="shared" si="21"/>
        <v>32.779845405095386</v>
      </c>
      <c r="P97" s="111">
        <f t="shared" si="21"/>
        <v>34.068136272545352</v>
      </c>
      <c r="Q97" s="134">
        <f t="shared" si="23"/>
        <v>33.376276362248007</v>
      </c>
      <c r="R97" s="134">
        <f t="shared" si="24"/>
        <v>1.9533819534744772</v>
      </c>
    </row>
    <row r="98" spans="1:18" ht="15.75" customHeight="1" x14ac:dyDescent="0.45">
      <c r="A98">
        <v>14</v>
      </c>
      <c r="B98" s="20">
        <v>196</v>
      </c>
      <c r="C98" s="104">
        <f t="shared" si="22"/>
        <v>1.8073922282301278</v>
      </c>
      <c r="D98" s="52">
        <v>10713.5</v>
      </c>
      <c r="E98" s="52">
        <v>10529.5</v>
      </c>
      <c r="F98" s="52">
        <v>10684</v>
      </c>
      <c r="G98" s="94">
        <v>10624.8</v>
      </c>
      <c r="H98" s="94">
        <v>10810.2</v>
      </c>
      <c r="I98" s="94">
        <v>10543.7</v>
      </c>
      <c r="K98" s="111">
        <f t="shared" si="17"/>
        <v>32.135699971371054</v>
      </c>
      <c r="L98" s="111">
        <f t="shared" si="18"/>
        <v>38.290867449184084</v>
      </c>
      <c r="M98" s="111">
        <f t="shared" si="19"/>
        <v>36.716289722301227</v>
      </c>
      <c r="N98" s="111">
        <f t="shared" si="20"/>
        <v>33.853421127969703</v>
      </c>
      <c r="O98" s="111">
        <f t="shared" si="21"/>
        <v>34.712281706269685</v>
      </c>
      <c r="P98" s="111">
        <f t="shared" si="21"/>
        <v>35.213283710278219</v>
      </c>
      <c r="Q98" s="134">
        <f t="shared" si="23"/>
        <v>35.153640614562327</v>
      </c>
      <c r="R98" s="134">
        <f t="shared" si="24"/>
        <v>1.9698119990549361</v>
      </c>
    </row>
    <row r="99" spans="1:18" ht="15.75" customHeight="1" x14ac:dyDescent="0.45">
      <c r="A99">
        <v>15</v>
      </c>
      <c r="B99" s="20">
        <v>225</v>
      </c>
      <c r="C99" s="104">
        <f t="shared" si="22"/>
        <v>1.9364916731037085</v>
      </c>
      <c r="D99" s="52">
        <v>10715.5</v>
      </c>
      <c r="E99" s="52">
        <v>10531</v>
      </c>
      <c r="F99" s="52">
        <v>10685</v>
      </c>
      <c r="G99" s="94">
        <v>10626</v>
      </c>
      <c r="H99" s="94">
        <v>10812.4</v>
      </c>
      <c r="I99" s="94">
        <v>10546.2</v>
      </c>
      <c r="K99" s="111">
        <f t="shared" si="17"/>
        <v>33.567134268536812</v>
      </c>
      <c r="L99" s="111">
        <f t="shared" si="18"/>
        <v>39.364443172058401</v>
      </c>
      <c r="M99" s="111">
        <f t="shared" si="19"/>
        <v>37.432006870884109</v>
      </c>
      <c r="N99" s="111">
        <f t="shared" si="20"/>
        <v>34.712281706269685</v>
      </c>
      <c r="O99" s="111">
        <f t="shared" si="21"/>
        <v>36.286859433151236</v>
      </c>
      <c r="P99" s="111">
        <f t="shared" si="21"/>
        <v>37.002576581735418</v>
      </c>
      <c r="Q99" s="134">
        <f t="shared" si="23"/>
        <v>36.39421700543928</v>
      </c>
      <c r="R99" s="134">
        <f t="shared" si="24"/>
        <v>1.8753746941154799</v>
      </c>
    </row>
    <row r="100" spans="1:18" ht="15.75" customHeight="1" x14ac:dyDescent="0.45">
      <c r="A100">
        <v>16</v>
      </c>
      <c r="B100" s="20">
        <v>256</v>
      </c>
      <c r="C100" s="104">
        <f t="shared" si="22"/>
        <v>2.0655911179772888</v>
      </c>
      <c r="D100" s="52">
        <v>10717.4</v>
      </c>
      <c r="E100" s="52">
        <v>10531.9</v>
      </c>
      <c r="F100" s="52">
        <v>10688.2</v>
      </c>
      <c r="G100" s="94">
        <v>10628.1</v>
      </c>
      <c r="H100" s="94">
        <v>10815</v>
      </c>
      <c r="I100" s="94">
        <v>10549.5</v>
      </c>
      <c r="K100" s="111">
        <f t="shared" si="17"/>
        <v>34.926996850844027</v>
      </c>
      <c r="L100" s="111">
        <f t="shared" si="18"/>
        <v>40.008588605782734</v>
      </c>
      <c r="M100" s="111">
        <f t="shared" si="19"/>
        <v>39.722301746349842</v>
      </c>
      <c r="N100" s="111">
        <f t="shared" si="20"/>
        <v>36.215287718293993</v>
      </c>
      <c r="O100" s="111">
        <f t="shared" si="21"/>
        <v>38.147724019466985</v>
      </c>
      <c r="P100" s="111">
        <f t="shared" si="21"/>
        <v>39.364443172058401</v>
      </c>
      <c r="Q100" s="134">
        <f t="shared" si="23"/>
        <v>38.064223685465997</v>
      </c>
      <c r="R100" s="134">
        <f t="shared" si="24"/>
        <v>1.892444505615686</v>
      </c>
    </row>
    <row r="101" spans="1:18" s="53" customFormat="1" ht="15.75" customHeight="1" x14ac:dyDescent="0.45">
      <c r="A101" s="53">
        <v>17</v>
      </c>
      <c r="B101" s="39">
        <v>476</v>
      </c>
      <c r="C101" s="104">
        <f t="shared" si="22"/>
        <v>2.8166173565703478</v>
      </c>
      <c r="D101" s="63">
        <v>10728</v>
      </c>
      <c r="E101" s="63">
        <v>10542.8</v>
      </c>
      <c r="F101" s="63">
        <v>10699</v>
      </c>
      <c r="G101" s="95">
        <v>10636.9</v>
      </c>
      <c r="H101" s="95">
        <v>10826.3</v>
      </c>
      <c r="I101" s="95">
        <v>10558</v>
      </c>
      <c r="K101" s="111">
        <f t="shared" si="17"/>
        <v>42.513598625822816</v>
      </c>
      <c r="L101" s="111">
        <f t="shared" si="18"/>
        <v>47.809905525335864</v>
      </c>
      <c r="M101" s="111">
        <f t="shared" si="19"/>
        <v>47.452046951044423</v>
      </c>
      <c r="N101" s="111">
        <f t="shared" si="20"/>
        <v>42.513598625822816</v>
      </c>
      <c r="O101" s="111">
        <f t="shared" si="21"/>
        <v>46.235327798453007</v>
      </c>
      <c r="P101" s="111">
        <f t="shared" si="21"/>
        <v>45.448038935012882</v>
      </c>
      <c r="Q101" s="134">
        <f t="shared" si="23"/>
        <v>45.328752743581965</v>
      </c>
      <c r="R101" s="134">
        <f t="shared" si="24"/>
        <v>2.1350562192793991</v>
      </c>
    </row>
    <row r="102" spans="1:18" ht="15.75" customHeight="1" x14ac:dyDescent="0.45">
      <c r="A102">
        <v>18</v>
      </c>
      <c r="B102" s="20">
        <v>1448</v>
      </c>
      <c r="C102" s="104">
        <f t="shared" si="22"/>
        <v>4.9125689138508104</v>
      </c>
      <c r="D102" s="52">
        <v>10750</v>
      </c>
      <c r="E102" s="52">
        <v>10566.8</v>
      </c>
      <c r="F102" s="52">
        <v>10725.2</v>
      </c>
      <c r="G102" s="94">
        <v>10660.5</v>
      </c>
      <c r="H102" s="94">
        <v>10855.2</v>
      </c>
      <c r="I102" s="94">
        <v>10581.4</v>
      </c>
      <c r="K102" s="111">
        <f t="shared" si="17"/>
        <v>58.259375894646176</v>
      </c>
      <c r="L102" s="111">
        <f t="shared" si="18"/>
        <v>64.98711709132499</v>
      </c>
      <c r="M102" s="111">
        <f t="shared" si="19"/>
        <v>66.203836243916399</v>
      </c>
      <c r="N102" s="111">
        <f t="shared" si="20"/>
        <v>59.404523332379043</v>
      </c>
      <c r="O102" s="111">
        <f t="shared" si="21"/>
        <v>66.919553392499282</v>
      </c>
      <c r="P102" s="111">
        <f t="shared" si="21"/>
        <v>62.195820211852016</v>
      </c>
      <c r="Q102" s="134">
        <f t="shared" si="23"/>
        <v>62.99503769443632</v>
      </c>
      <c r="R102" s="134">
        <f t="shared" si="24"/>
        <v>3.3071545314564097</v>
      </c>
    </row>
    <row r="103" spans="1:18" ht="15.75" customHeight="1" x14ac:dyDescent="0.45">
      <c r="B103" s="39"/>
      <c r="C103" s="39"/>
      <c r="D103" s="42"/>
      <c r="E103" s="42"/>
      <c r="F103" s="42"/>
      <c r="G103" s="93"/>
      <c r="H103" s="93"/>
      <c r="I103" s="93"/>
      <c r="J103" s="21" t="s">
        <v>19</v>
      </c>
      <c r="K103" s="135">
        <f>SLOPE(K84:K102,$C$32:$C$50)</f>
        <v>11.487876859064185</v>
      </c>
      <c r="L103" s="135">
        <f t="shared" ref="L103" si="25">SLOPE(L84:L102,$C$32:$C$50)</f>
        <v>12.127886561493167</v>
      </c>
      <c r="M103" s="135">
        <f t="shared" ref="M103" si="26">SLOPE(M84:M102,$C$32:$C$50)</f>
        <v>12.875154404826906</v>
      </c>
      <c r="N103" s="135">
        <f>SLOPE(N84:N102,$C$32:$C$50)</f>
        <v>11.106681164432523</v>
      </c>
      <c r="O103" s="135">
        <f t="shared" ref="O103" si="27">SLOPE(O84:O102,$C$32:$C$50)</f>
        <v>13.485354181003412</v>
      </c>
      <c r="P103" s="135">
        <f t="shared" ref="P103" si="28">SLOPE(P84:P102,$C$32:$C$50)</f>
        <v>11.79315066092207</v>
      </c>
    </row>
    <row r="104" spans="1:18" ht="15.75" customHeight="1" x14ac:dyDescent="0.45">
      <c r="B104" s="20"/>
      <c r="C104" s="20"/>
      <c r="D104" s="101">
        <f>D100-D84</f>
        <v>48.799999999999272</v>
      </c>
      <c r="E104" s="101">
        <f t="shared" ref="E104:I104" si="29">E100-E84</f>
        <v>55.899999999999636</v>
      </c>
      <c r="F104" s="101">
        <f t="shared" si="29"/>
        <v>55.5</v>
      </c>
      <c r="G104" s="101">
        <f t="shared" si="29"/>
        <v>50.600000000000364</v>
      </c>
      <c r="H104" s="101">
        <f t="shared" si="29"/>
        <v>53.299999999999272</v>
      </c>
      <c r="I104" s="101">
        <f t="shared" si="29"/>
        <v>55</v>
      </c>
      <c r="J104" s="21"/>
      <c r="K104" s="26" t="s">
        <v>10</v>
      </c>
      <c r="L104" s="27">
        <f>AVERAGE(K103:P103)</f>
        <v>12.146017305290377</v>
      </c>
    </row>
    <row r="105" spans="1:18" ht="15.75" customHeight="1" x14ac:dyDescent="0.45">
      <c r="B105" s="20"/>
      <c r="C105" s="20"/>
      <c r="J105" s="21"/>
      <c r="K105" s="26" t="s">
        <v>11</v>
      </c>
      <c r="L105" s="28">
        <f>_xlfn.STDEV.S(K103:M103)</f>
        <v>0.69432948925100046</v>
      </c>
    </row>
    <row r="106" spans="1:18" ht="17.25" customHeight="1" x14ac:dyDescent="0.45">
      <c r="B106" s="20"/>
      <c r="C106" s="20"/>
      <c r="J106" s="21"/>
    </row>
    <row r="107" spans="1:18" ht="15.75" customHeight="1" x14ac:dyDescent="0.45">
      <c r="J107" s="21"/>
    </row>
    <row r="108" spans="1:18" ht="15.75" customHeight="1" x14ac:dyDescent="0.45">
      <c r="A108" s="19"/>
      <c r="D108" s="136" t="s">
        <v>16</v>
      </c>
      <c r="E108" s="137"/>
      <c r="F108" s="137"/>
      <c r="K108" s="136" t="s">
        <v>17</v>
      </c>
      <c r="L108" s="137"/>
      <c r="M108" s="137"/>
    </row>
    <row r="109" spans="1:18" ht="15.75" customHeight="1" x14ac:dyDescent="0.45">
      <c r="B109" s="20" t="s">
        <v>18</v>
      </c>
      <c r="C109" s="20"/>
      <c r="D109" t="s">
        <v>32</v>
      </c>
      <c r="E109" t="s">
        <v>33</v>
      </c>
      <c r="F109" t="s">
        <v>34</v>
      </c>
      <c r="K109" t="s">
        <v>20</v>
      </c>
      <c r="L109" t="s">
        <v>21</v>
      </c>
      <c r="M109" t="s">
        <v>22</v>
      </c>
    </row>
    <row r="110" spans="1:18" ht="15.75" customHeight="1" x14ac:dyDescent="0.45">
      <c r="A110">
        <v>0</v>
      </c>
      <c r="B110" s="20">
        <v>0</v>
      </c>
      <c r="C110" s="20"/>
      <c r="D110" s="61">
        <v>10577.5</v>
      </c>
      <c r="E110" s="61">
        <v>10761.7</v>
      </c>
      <c r="F110" s="61">
        <v>10494.5</v>
      </c>
      <c r="G110" s="80"/>
      <c r="H110" s="80"/>
      <c r="I110" s="80"/>
      <c r="K110">
        <f t="shared" ref="K110:K128" si="30">(D110-D$110)/(0.000998*$B$27)</f>
        <v>0</v>
      </c>
      <c r="L110">
        <f t="shared" ref="L110:L128" si="31">(E110-E$110)/(0.000998*$B$27)</f>
        <v>0</v>
      </c>
      <c r="M110">
        <f t="shared" ref="M110:M128" si="32">(F110-F$110)/(0.000998*$B$27)</f>
        <v>0</v>
      </c>
    </row>
    <row r="111" spans="1:18" ht="15.75" customHeight="1" x14ac:dyDescent="0.45">
      <c r="A111">
        <v>1</v>
      </c>
      <c r="B111" s="20">
        <v>1</v>
      </c>
      <c r="C111" s="20"/>
      <c r="D111" s="61">
        <v>10591.6</v>
      </c>
      <c r="E111" s="61">
        <v>10769.6</v>
      </c>
      <c r="F111" s="61">
        <v>10510.2</v>
      </c>
      <c r="G111" s="80"/>
      <c r="H111" s="80"/>
      <c r="I111" s="80"/>
      <c r="K111" s="45">
        <f t="shared" si="30"/>
        <v>10.091611795018869</v>
      </c>
      <c r="L111" s="45">
        <f t="shared" si="31"/>
        <v>5.6541654738044924</v>
      </c>
      <c r="M111" s="45">
        <f t="shared" si="32"/>
        <v>11.236759232751737</v>
      </c>
    </row>
    <row r="112" spans="1:18" ht="15.75" customHeight="1" x14ac:dyDescent="0.45">
      <c r="A112">
        <v>2</v>
      </c>
      <c r="B112" s="20">
        <v>4</v>
      </c>
      <c r="C112" s="20"/>
      <c r="D112" s="61">
        <v>10594.4</v>
      </c>
      <c r="E112" s="61">
        <v>10774.4</v>
      </c>
      <c r="F112" s="61">
        <v>10511.9</v>
      </c>
      <c r="G112" s="80"/>
      <c r="H112" s="80"/>
      <c r="I112" s="80"/>
      <c r="K112" s="45">
        <f t="shared" si="30"/>
        <v>12.095619811050412</v>
      </c>
      <c r="L112" s="45">
        <f t="shared" si="31"/>
        <v>9.0896077870017962</v>
      </c>
      <c r="M112" s="45">
        <f t="shared" si="32"/>
        <v>12.453478385341853</v>
      </c>
    </row>
    <row r="113" spans="1:16" ht="15.75" customHeight="1" x14ac:dyDescent="0.45">
      <c r="A113">
        <v>3</v>
      </c>
      <c r="B113" s="20">
        <v>9</v>
      </c>
      <c r="C113" s="20"/>
      <c r="D113" s="61">
        <v>10599.2</v>
      </c>
      <c r="E113" s="61">
        <v>10777.2</v>
      </c>
      <c r="F113" s="61">
        <v>10515.4</v>
      </c>
      <c r="G113" s="80"/>
      <c r="H113" s="80"/>
      <c r="I113" s="80"/>
      <c r="K113" s="45">
        <f t="shared" si="30"/>
        <v>15.531062124249019</v>
      </c>
      <c r="L113" s="45">
        <f t="shared" si="31"/>
        <v>11.093615803034641</v>
      </c>
      <c r="M113" s="45">
        <f t="shared" si="32"/>
        <v>14.958488405381933</v>
      </c>
    </row>
    <row r="114" spans="1:16" ht="15.75" customHeight="1" x14ac:dyDescent="0.45">
      <c r="A114">
        <v>4</v>
      </c>
      <c r="B114" s="20">
        <v>16</v>
      </c>
      <c r="C114" s="20"/>
      <c r="D114" s="61">
        <v>10600.4</v>
      </c>
      <c r="E114" s="61">
        <v>10780.6</v>
      </c>
      <c r="F114" s="61">
        <v>10518.6</v>
      </c>
      <c r="G114" s="80"/>
      <c r="H114" s="80"/>
      <c r="I114" s="80"/>
      <c r="K114" s="45">
        <f t="shared" si="30"/>
        <v>16.389922702547693</v>
      </c>
      <c r="L114" s="45">
        <f t="shared" si="31"/>
        <v>13.527054108216172</v>
      </c>
      <c r="M114" s="45">
        <f t="shared" si="32"/>
        <v>17.248783280847668</v>
      </c>
    </row>
    <row r="115" spans="1:16" ht="15.75" customHeight="1" x14ac:dyDescent="0.45">
      <c r="A115">
        <v>5</v>
      </c>
      <c r="B115" s="20">
        <v>25</v>
      </c>
      <c r="C115" s="20"/>
      <c r="D115" s="61">
        <v>10603.4</v>
      </c>
      <c r="E115" s="61">
        <v>10783</v>
      </c>
      <c r="F115" s="61">
        <v>10521.4</v>
      </c>
      <c r="G115" s="80"/>
      <c r="H115" s="80"/>
      <c r="I115" s="80"/>
      <c r="K115" s="45">
        <f t="shared" si="30"/>
        <v>18.537074148296334</v>
      </c>
      <c r="L115" s="45">
        <f t="shared" si="31"/>
        <v>15.244775264814825</v>
      </c>
      <c r="M115" s="45">
        <f t="shared" si="32"/>
        <v>19.252791296879213</v>
      </c>
    </row>
    <row r="116" spans="1:16" ht="15.75" customHeight="1" x14ac:dyDescent="0.45">
      <c r="A116">
        <v>6</v>
      </c>
      <c r="B116" s="20">
        <v>36</v>
      </c>
      <c r="C116" s="20"/>
      <c r="D116" s="61">
        <v>10606.8</v>
      </c>
      <c r="E116" s="61">
        <v>10787.6</v>
      </c>
      <c r="F116" s="61">
        <v>10524.5</v>
      </c>
      <c r="G116" s="80"/>
      <c r="H116" s="80"/>
      <c r="I116" s="80"/>
      <c r="K116" s="45">
        <f t="shared" si="30"/>
        <v>20.970512453477866</v>
      </c>
      <c r="L116" s="45">
        <f t="shared" si="31"/>
        <v>18.537074148296334</v>
      </c>
      <c r="M116" s="45">
        <f t="shared" si="32"/>
        <v>21.4715144574864</v>
      </c>
    </row>
    <row r="117" spans="1:16" ht="15.75" customHeight="1" x14ac:dyDescent="0.45">
      <c r="A117">
        <v>7</v>
      </c>
      <c r="B117" s="20">
        <v>49</v>
      </c>
      <c r="C117" s="20"/>
      <c r="D117" s="61">
        <v>10610.3</v>
      </c>
      <c r="E117" s="61">
        <v>10792.3</v>
      </c>
      <c r="F117" s="61">
        <v>10529</v>
      </c>
      <c r="G117" s="80"/>
      <c r="H117" s="80"/>
      <c r="I117" s="80"/>
      <c r="K117" s="45">
        <f t="shared" si="30"/>
        <v>23.475522473517945</v>
      </c>
      <c r="L117" s="45">
        <f t="shared" si="31"/>
        <v>21.900944746635087</v>
      </c>
      <c r="M117" s="45">
        <f t="shared" si="32"/>
        <v>24.692241626109361</v>
      </c>
    </row>
    <row r="118" spans="1:16" ht="15.75" customHeight="1" x14ac:dyDescent="0.45">
      <c r="A118">
        <v>8</v>
      </c>
      <c r="B118" s="20">
        <v>64</v>
      </c>
      <c r="C118" s="20"/>
      <c r="D118" s="61">
        <v>10613.5</v>
      </c>
      <c r="E118" s="61">
        <v>10795.6</v>
      </c>
      <c r="F118" s="61">
        <v>10532.9</v>
      </c>
      <c r="G118" s="80"/>
      <c r="H118" s="80"/>
      <c r="I118" s="80"/>
      <c r="K118" s="45">
        <f t="shared" si="30"/>
        <v>25.765817348983681</v>
      </c>
      <c r="L118" s="45">
        <f t="shared" si="31"/>
        <v>24.262811336959373</v>
      </c>
      <c r="M118" s="45">
        <f t="shared" si="32"/>
        <v>27.483538505582334</v>
      </c>
    </row>
    <row r="119" spans="1:16" ht="15.75" customHeight="1" x14ac:dyDescent="0.45">
      <c r="A119">
        <v>9</v>
      </c>
      <c r="B119" s="20">
        <v>81</v>
      </c>
      <c r="C119" s="20"/>
      <c r="D119" s="61">
        <v>10616</v>
      </c>
      <c r="E119" s="61">
        <v>10797.4</v>
      </c>
      <c r="F119" s="61">
        <v>10533.6</v>
      </c>
      <c r="G119" s="80"/>
      <c r="H119" s="80"/>
      <c r="I119" s="80"/>
      <c r="K119" s="45">
        <f t="shared" si="30"/>
        <v>27.555110220440881</v>
      </c>
      <c r="L119" s="45">
        <f t="shared" si="31"/>
        <v>25.551102204408036</v>
      </c>
      <c r="M119" s="45">
        <f t="shared" si="32"/>
        <v>27.984540509590872</v>
      </c>
    </row>
    <row r="120" spans="1:16" ht="15.75" customHeight="1" x14ac:dyDescent="0.45">
      <c r="A120">
        <v>10</v>
      </c>
      <c r="B120" s="20">
        <v>100</v>
      </c>
      <c r="C120" s="20"/>
      <c r="D120" s="61">
        <v>10616.5</v>
      </c>
      <c r="E120" s="61">
        <v>10799.8</v>
      </c>
      <c r="F120" s="61">
        <v>10535.2</v>
      </c>
      <c r="G120" s="80"/>
      <c r="H120" s="80"/>
      <c r="I120" s="80"/>
      <c r="K120" s="45">
        <f t="shared" si="30"/>
        <v>27.912968794732322</v>
      </c>
      <c r="L120" s="45">
        <f t="shared" si="31"/>
        <v>27.268823361006689</v>
      </c>
      <c r="M120" s="45">
        <f t="shared" si="32"/>
        <v>29.129687947323738</v>
      </c>
    </row>
    <row r="121" spans="1:16" ht="15.75" customHeight="1" x14ac:dyDescent="0.45">
      <c r="A121">
        <v>11</v>
      </c>
      <c r="B121" s="20">
        <v>121</v>
      </c>
      <c r="C121" s="20"/>
      <c r="D121" s="61">
        <v>10618.4</v>
      </c>
      <c r="E121" s="61">
        <v>10802.5</v>
      </c>
      <c r="F121" s="61">
        <v>10537.3</v>
      </c>
      <c r="G121" s="80"/>
      <c r="H121" s="80"/>
      <c r="I121" s="80"/>
      <c r="K121" s="45">
        <f t="shared" si="30"/>
        <v>29.272831377039534</v>
      </c>
      <c r="L121" s="45">
        <f t="shared" si="31"/>
        <v>29.201259662180984</v>
      </c>
      <c r="M121" s="45">
        <f t="shared" si="32"/>
        <v>30.632693959346746</v>
      </c>
    </row>
    <row r="122" spans="1:16" ht="15.75" customHeight="1" x14ac:dyDescent="0.45">
      <c r="A122">
        <v>12</v>
      </c>
      <c r="B122" s="20">
        <v>144</v>
      </c>
      <c r="C122" s="20"/>
      <c r="D122" s="61">
        <v>10620.3</v>
      </c>
      <c r="E122" s="61">
        <v>10804.6</v>
      </c>
      <c r="F122" s="61">
        <v>10540.3</v>
      </c>
      <c r="G122" s="80"/>
      <c r="H122" s="80"/>
      <c r="I122" s="80"/>
      <c r="K122" s="45">
        <f t="shared" si="30"/>
        <v>30.632693959346746</v>
      </c>
      <c r="L122" s="45">
        <f t="shared" si="31"/>
        <v>30.704265674205292</v>
      </c>
      <c r="M122" s="45">
        <f t="shared" si="32"/>
        <v>32.779845405095386</v>
      </c>
    </row>
    <row r="123" spans="1:16" ht="15.75" customHeight="1" x14ac:dyDescent="0.45">
      <c r="A123">
        <v>13</v>
      </c>
      <c r="B123" s="20">
        <v>169</v>
      </c>
      <c r="C123" s="20"/>
      <c r="D123" s="61">
        <v>10622.8</v>
      </c>
      <c r="E123" s="61">
        <v>10807.5</v>
      </c>
      <c r="F123" s="61">
        <v>10542.1</v>
      </c>
      <c r="G123" s="80"/>
      <c r="H123" s="80"/>
      <c r="I123" s="80"/>
      <c r="K123" s="45">
        <f t="shared" si="30"/>
        <v>32.421986830803945</v>
      </c>
      <c r="L123" s="45">
        <f t="shared" si="31"/>
        <v>32.779845405095386</v>
      </c>
      <c r="M123" s="45">
        <f t="shared" si="32"/>
        <v>34.068136272545352</v>
      </c>
    </row>
    <row r="124" spans="1:16" ht="15.75" customHeight="1" x14ac:dyDescent="0.45">
      <c r="A124">
        <v>14</v>
      </c>
      <c r="B124" s="20">
        <v>196</v>
      </c>
      <c r="C124" s="20"/>
      <c r="D124" s="61">
        <v>10624.8</v>
      </c>
      <c r="E124" s="61">
        <v>10810.2</v>
      </c>
      <c r="F124" s="61">
        <v>10543.7</v>
      </c>
      <c r="G124" s="80"/>
      <c r="H124" s="80"/>
      <c r="I124" s="80"/>
      <c r="K124" s="45">
        <f t="shared" si="30"/>
        <v>33.853421127969703</v>
      </c>
      <c r="L124" s="45">
        <f t="shared" si="31"/>
        <v>34.712281706269685</v>
      </c>
      <c r="M124" s="45">
        <f t="shared" si="32"/>
        <v>35.213283710278219</v>
      </c>
    </row>
    <row r="125" spans="1:16" ht="15.75" customHeight="1" x14ac:dyDescent="0.45">
      <c r="A125">
        <v>15</v>
      </c>
      <c r="B125" s="20">
        <v>225</v>
      </c>
      <c r="C125" s="20"/>
      <c r="D125" s="61">
        <v>10626</v>
      </c>
      <c r="E125" s="61">
        <v>10812.4</v>
      </c>
      <c r="F125" s="61">
        <v>10546.2</v>
      </c>
      <c r="G125" s="80"/>
      <c r="H125" s="80"/>
      <c r="I125" s="80"/>
      <c r="K125" s="45">
        <f t="shared" si="30"/>
        <v>34.712281706269685</v>
      </c>
      <c r="L125" s="45">
        <f t="shared" si="31"/>
        <v>36.286859433151236</v>
      </c>
      <c r="M125" s="45">
        <f t="shared" si="32"/>
        <v>37.002576581735418</v>
      </c>
    </row>
    <row r="126" spans="1:16" ht="15.75" customHeight="1" x14ac:dyDescent="0.45">
      <c r="A126">
        <v>16</v>
      </c>
      <c r="B126" s="20">
        <v>256</v>
      </c>
      <c r="C126" s="20"/>
      <c r="D126" s="61">
        <v>10628.1</v>
      </c>
      <c r="E126" s="61">
        <v>10815</v>
      </c>
      <c r="F126" s="61">
        <v>10549.5</v>
      </c>
      <c r="G126" s="80"/>
      <c r="H126" s="80"/>
      <c r="I126" s="80"/>
      <c r="K126" s="45">
        <f t="shared" si="30"/>
        <v>36.215287718293993</v>
      </c>
      <c r="L126" s="45">
        <f t="shared" si="31"/>
        <v>38.147724019466985</v>
      </c>
      <c r="M126" s="45">
        <f t="shared" si="32"/>
        <v>39.364443172058401</v>
      </c>
    </row>
    <row r="127" spans="1:16" s="53" customFormat="1" ht="15.75" customHeight="1" x14ac:dyDescent="0.45">
      <c r="A127" s="53">
        <v>17</v>
      </c>
      <c r="B127" s="39">
        <v>476</v>
      </c>
      <c r="C127" s="39"/>
      <c r="D127" s="62">
        <v>10636.9</v>
      </c>
      <c r="E127" s="62">
        <v>10826.3</v>
      </c>
      <c r="F127" s="62">
        <v>10558</v>
      </c>
      <c r="G127" s="92"/>
      <c r="H127" s="92"/>
      <c r="I127" s="92"/>
      <c r="K127" s="53">
        <f t="shared" si="30"/>
        <v>42.513598625822816</v>
      </c>
      <c r="L127" s="53">
        <f t="shared" si="31"/>
        <v>46.235327798453007</v>
      </c>
      <c r="M127" s="53">
        <f t="shared" si="32"/>
        <v>45.448038935012882</v>
      </c>
      <c r="N127" s="54"/>
      <c r="O127" s="54"/>
      <c r="P127" s="54"/>
    </row>
    <row r="128" spans="1:16" ht="15.75" customHeight="1" x14ac:dyDescent="0.45">
      <c r="A128">
        <v>18</v>
      </c>
      <c r="B128" s="20">
        <v>1448</v>
      </c>
      <c r="C128" s="20"/>
      <c r="D128" s="61">
        <v>10660.5</v>
      </c>
      <c r="E128" s="61">
        <v>10855.2</v>
      </c>
      <c r="F128" s="61">
        <v>10581.4</v>
      </c>
      <c r="G128" s="80"/>
      <c r="H128" s="80"/>
      <c r="I128" s="80"/>
      <c r="K128" s="45">
        <f t="shared" si="30"/>
        <v>59.404523332379043</v>
      </c>
      <c r="L128" s="45">
        <f t="shared" si="31"/>
        <v>66.919553392499282</v>
      </c>
      <c r="M128" s="45">
        <f t="shared" si="32"/>
        <v>62.195820211852016</v>
      </c>
    </row>
    <row r="129" spans="2:13" ht="15.75" customHeight="1" x14ac:dyDescent="0.45">
      <c r="B129" s="39"/>
      <c r="C129" s="39"/>
      <c r="D129" s="43"/>
      <c r="E129" s="43"/>
      <c r="F129" s="43"/>
      <c r="G129" s="93"/>
      <c r="H129" s="93"/>
      <c r="I129" s="93"/>
      <c r="J129" s="21" t="s">
        <v>19</v>
      </c>
      <c r="K129" s="67">
        <v>2.2166999999999999</v>
      </c>
      <c r="L129" s="79">
        <v>2.6520000000000001</v>
      </c>
      <c r="M129" s="67">
        <v>2.3694999999999999</v>
      </c>
    </row>
    <row r="130" spans="2:13" ht="15.75" customHeight="1" x14ac:dyDescent="0.45">
      <c r="B130" s="20"/>
      <c r="C130" s="20"/>
      <c r="K130" s="14" t="s">
        <v>10</v>
      </c>
      <c r="L130" s="15">
        <f>AVERAGE(K129:M129)</f>
        <v>2.4127333333333336</v>
      </c>
    </row>
    <row r="131" spans="2:13" ht="15.75" customHeight="1" x14ac:dyDescent="0.45">
      <c r="B131" s="20"/>
      <c r="C131" s="20"/>
      <c r="K131" s="14" t="s">
        <v>11</v>
      </c>
      <c r="L131" s="17" t="e">
        <f ca="1">_xludf.STDEV.S(K129:M129)</f>
        <v>#NAME?</v>
      </c>
    </row>
    <row r="132" spans="2:13" ht="15.75" customHeight="1" x14ac:dyDescent="0.45">
      <c r="B132" s="20"/>
      <c r="C132" s="20"/>
    </row>
    <row r="133" spans="2:13" ht="15.75" customHeight="1" x14ac:dyDescent="0.45">
      <c r="B133" s="20"/>
      <c r="C133" s="20"/>
    </row>
    <row r="134" spans="2:13" ht="15.75" customHeight="1" x14ac:dyDescent="0.45">
      <c r="B134" s="20"/>
      <c r="C134" s="20"/>
    </row>
    <row r="135" spans="2:13" ht="15.75" customHeight="1" x14ac:dyDescent="0.45">
      <c r="B135" s="20"/>
      <c r="C135" s="20"/>
    </row>
    <row r="136" spans="2:13" ht="15.75" customHeight="1" x14ac:dyDescent="0.45">
      <c r="B136" s="20"/>
      <c r="C136" s="20"/>
    </row>
    <row r="137" spans="2:13" ht="15.75" customHeight="1" x14ac:dyDescent="0.45">
      <c r="B137" s="20"/>
      <c r="C137" s="20"/>
    </row>
    <row r="138" spans="2:13" ht="15.75" customHeight="1" x14ac:dyDescent="0.45">
      <c r="B138" s="20"/>
      <c r="C138" s="20"/>
    </row>
    <row r="139" spans="2:13" ht="15.75" customHeight="1" x14ac:dyDescent="0.45">
      <c r="B139" s="20"/>
      <c r="C139" s="20"/>
    </row>
    <row r="140" spans="2:13" ht="15.75" customHeight="1" x14ac:dyDescent="0.45">
      <c r="B140" s="20"/>
      <c r="C140" s="20"/>
    </row>
    <row r="141" spans="2:13" ht="15.75" customHeight="1" x14ac:dyDescent="0.45">
      <c r="B141" s="20"/>
      <c r="C141" s="20"/>
    </row>
    <row r="142" spans="2:13" ht="15.75" customHeight="1" x14ac:dyDescent="0.45">
      <c r="B142" s="20"/>
      <c r="C142" s="20"/>
    </row>
    <row r="143" spans="2:13" ht="15.75" customHeight="1" x14ac:dyDescent="0.45">
      <c r="B143" s="20"/>
      <c r="C143" s="20"/>
    </row>
    <row r="144" spans="2:13" ht="15.75" customHeight="1" x14ac:dyDescent="0.45">
      <c r="B144" s="20"/>
      <c r="C144" s="20"/>
    </row>
    <row r="145" spans="1:36" ht="15.75" customHeight="1" x14ac:dyDescent="0.45">
      <c r="B145" s="20"/>
      <c r="C145" s="20"/>
    </row>
    <row r="146" spans="1:36" ht="15.75" customHeight="1" x14ac:dyDescent="0.45">
      <c r="B146" s="20"/>
      <c r="C146" s="20"/>
    </row>
    <row r="147" spans="1:36" ht="15.75" customHeight="1" x14ac:dyDescent="0.45">
      <c r="B147" s="21"/>
      <c r="C147" s="21"/>
      <c r="J147" s="21"/>
    </row>
    <row r="148" spans="1:36" ht="15.75" customHeight="1" x14ac:dyDescent="0.45">
      <c r="A148" s="29"/>
      <c r="B148" s="30"/>
      <c r="C148" s="30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</row>
    <row r="149" spans="1:36" ht="15.75" customHeight="1" x14ac:dyDescent="0.45">
      <c r="B149" s="20"/>
      <c r="C149" s="20"/>
      <c r="D149" s="20"/>
      <c r="J149" s="20"/>
    </row>
    <row r="150" spans="1:36" ht="15.75" customHeight="1" x14ac:dyDescent="0.45">
      <c r="B150" s="20"/>
      <c r="C150" s="20"/>
      <c r="L150" s="31"/>
    </row>
    <row r="151" spans="1:36" ht="15.75" customHeight="1" x14ac:dyDescent="0.45">
      <c r="B151" s="20"/>
      <c r="C151" s="20"/>
    </row>
    <row r="152" spans="1:36" ht="15.75" customHeight="1" x14ac:dyDescent="0.45">
      <c r="B152" s="20"/>
      <c r="C152" s="20"/>
    </row>
    <row r="153" spans="1:36" ht="15.75" customHeight="1" x14ac:dyDescent="0.45">
      <c r="B153" s="20"/>
      <c r="C153" s="20"/>
    </row>
    <row r="154" spans="1:36" ht="15.75" customHeight="1" x14ac:dyDescent="0.45">
      <c r="B154" s="20"/>
      <c r="C154" s="20"/>
    </row>
    <row r="155" spans="1:36" ht="15.75" customHeight="1" x14ac:dyDescent="0.45">
      <c r="B155" s="20"/>
      <c r="C155" s="20"/>
    </row>
    <row r="156" spans="1:36" ht="15.75" customHeight="1" x14ac:dyDescent="0.45">
      <c r="B156" s="20"/>
      <c r="C156" s="20"/>
    </row>
    <row r="157" spans="1:36" ht="15.75" customHeight="1" x14ac:dyDescent="0.45">
      <c r="B157" s="20"/>
      <c r="C157" s="20"/>
    </row>
    <row r="158" spans="1:36" ht="15.75" customHeight="1" x14ac:dyDescent="0.45">
      <c r="B158" s="20"/>
      <c r="C158" s="20"/>
    </row>
    <row r="159" spans="1:36" ht="15.75" customHeight="1" x14ac:dyDescent="0.45">
      <c r="B159" s="20"/>
      <c r="C159" s="20"/>
    </row>
    <row r="160" spans="1:36" ht="15.75" customHeight="1" x14ac:dyDescent="0.45">
      <c r="B160" s="20"/>
      <c r="C160" s="20"/>
    </row>
    <row r="161" spans="2:12" ht="15.75" customHeight="1" x14ac:dyDescent="0.45">
      <c r="B161" s="20"/>
      <c r="C161" s="20"/>
    </row>
    <row r="162" spans="2:12" ht="15.75" customHeight="1" x14ac:dyDescent="0.45">
      <c r="B162" s="20"/>
      <c r="C162" s="20"/>
    </row>
    <row r="163" spans="2:12" ht="15.75" customHeight="1" x14ac:dyDescent="0.45">
      <c r="B163" s="20"/>
      <c r="C163" s="20"/>
    </row>
    <row r="164" spans="2:12" ht="15.75" customHeight="1" x14ac:dyDescent="0.45">
      <c r="B164" s="20"/>
      <c r="C164" s="20"/>
    </row>
    <row r="165" spans="2:12" ht="15.75" customHeight="1" x14ac:dyDescent="0.45">
      <c r="B165" s="20"/>
      <c r="C165" s="20"/>
    </row>
    <row r="166" spans="2:12" ht="15.75" customHeight="1" x14ac:dyDescent="0.45">
      <c r="B166" s="20"/>
      <c r="C166" s="20"/>
    </row>
    <row r="167" spans="2:12" ht="15.75" customHeight="1" x14ac:dyDescent="0.45">
      <c r="B167" s="20"/>
      <c r="C167" s="20"/>
    </row>
    <row r="168" spans="2:12" ht="15.75" customHeight="1" x14ac:dyDescent="0.45">
      <c r="B168" s="21"/>
      <c r="C168" s="21"/>
      <c r="J168" s="21"/>
    </row>
    <row r="169" spans="2:12" ht="15.75" customHeight="1" x14ac:dyDescent="0.45">
      <c r="B169" s="20"/>
      <c r="C169" s="20"/>
      <c r="D169" s="20"/>
      <c r="J169" s="20"/>
    </row>
    <row r="170" spans="2:12" ht="15.75" customHeight="1" x14ac:dyDescent="0.45">
      <c r="B170" s="20"/>
      <c r="C170" s="20"/>
      <c r="L170" s="31"/>
    </row>
    <row r="171" spans="2:12" ht="15.75" customHeight="1" x14ac:dyDescent="0.45">
      <c r="B171" s="20"/>
      <c r="C171" s="20"/>
    </row>
    <row r="172" spans="2:12" ht="15.75" customHeight="1" x14ac:dyDescent="0.45">
      <c r="B172" s="20"/>
      <c r="C172" s="20"/>
    </row>
    <row r="173" spans="2:12" ht="15.75" customHeight="1" x14ac:dyDescent="0.45">
      <c r="B173" s="20"/>
      <c r="C173" s="20"/>
    </row>
    <row r="174" spans="2:12" ht="15.75" customHeight="1" x14ac:dyDescent="0.45">
      <c r="B174" s="20"/>
      <c r="C174" s="20"/>
    </row>
    <row r="175" spans="2:12" ht="15.75" customHeight="1" x14ac:dyDescent="0.45">
      <c r="B175" s="20"/>
      <c r="C175" s="20"/>
    </row>
    <row r="176" spans="2:12" ht="15.75" customHeight="1" x14ac:dyDescent="0.45">
      <c r="B176" s="20"/>
      <c r="C176" s="20"/>
    </row>
    <row r="177" spans="2:10" ht="15.75" customHeight="1" x14ac:dyDescent="0.45">
      <c r="B177" s="20"/>
      <c r="C177" s="20"/>
    </row>
    <row r="178" spans="2:10" ht="15.75" customHeight="1" x14ac:dyDescent="0.45">
      <c r="B178" s="20"/>
      <c r="C178" s="20"/>
    </row>
    <row r="179" spans="2:10" ht="15.75" customHeight="1" x14ac:dyDescent="0.45">
      <c r="B179" s="20"/>
      <c r="C179" s="20"/>
    </row>
    <row r="180" spans="2:10" ht="15.75" customHeight="1" x14ac:dyDescent="0.45">
      <c r="B180" s="20"/>
      <c r="C180" s="20"/>
    </row>
    <row r="181" spans="2:10" ht="15.75" customHeight="1" x14ac:dyDescent="0.45">
      <c r="B181" s="20"/>
      <c r="C181" s="20"/>
    </row>
    <row r="182" spans="2:10" ht="15.75" customHeight="1" x14ac:dyDescent="0.45">
      <c r="B182" s="20"/>
      <c r="C182" s="20"/>
    </row>
    <row r="183" spans="2:10" ht="15.75" customHeight="1" x14ac:dyDescent="0.45">
      <c r="B183" s="20"/>
      <c r="C183" s="20"/>
    </row>
    <row r="184" spans="2:10" ht="15.75" customHeight="1" x14ac:dyDescent="0.45">
      <c r="B184" s="20"/>
      <c r="C184" s="20"/>
    </row>
    <row r="185" spans="2:10" ht="15.75" customHeight="1" x14ac:dyDescent="0.45">
      <c r="B185" s="20"/>
      <c r="C185" s="20"/>
    </row>
    <row r="186" spans="2:10" ht="15.75" customHeight="1" x14ac:dyDescent="0.45">
      <c r="B186" s="20"/>
      <c r="C186" s="20"/>
    </row>
    <row r="187" spans="2:10" ht="15.75" customHeight="1" x14ac:dyDescent="0.45">
      <c r="B187" s="20"/>
      <c r="C187" s="20"/>
    </row>
    <row r="188" spans="2:10" ht="15.75" customHeight="1" x14ac:dyDescent="0.45">
      <c r="J188" s="21"/>
    </row>
    <row r="189" spans="2:10" ht="15.75" customHeight="1" x14ac:dyDescent="0.45">
      <c r="B189" s="20"/>
      <c r="C189" s="20"/>
    </row>
    <row r="190" spans="2:10" ht="15.75" customHeight="1" x14ac:dyDescent="0.45">
      <c r="B190" s="20"/>
      <c r="C190" s="20"/>
    </row>
    <row r="191" spans="2:10" ht="15.75" customHeight="1" x14ac:dyDescent="0.45">
      <c r="B191" s="20"/>
      <c r="C191" s="20"/>
    </row>
    <row r="192" spans="2:10" ht="15.75" customHeight="1" x14ac:dyDescent="0.45">
      <c r="B192" s="20"/>
      <c r="C192" s="20"/>
    </row>
    <row r="193" spans="2:3" ht="15.75" customHeight="1" x14ac:dyDescent="0.45">
      <c r="B193" s="20"/>
      <c r="C193" s="20"/>
    </row>
    <row r="194" spans="2:3" ht="15.75" customHeight="1" x14ac:dyDescent="0.45">
      <c r="B194" s="20"/>
      <c r="C194" s="20"/>
    </row>
    <row r="195" spans="2:3" ht="15.75" customHeight="1" x14ac:dyDescent="0.45">
      <c r="B195" s="20"/>
      <c r="C195" s="20"/>
    </row>
    <row r="196" spans="2:3" ht="15.75" customHeight="1" x14ac:dyDescent="0.45">
      <c r="B196" s="20"/>
      <c r="C196" s="20"/>
    </row>
    <row r="197" spans="2:3" ht="15.75" customHeight="1" x14ac:dyDescent="0.45">
      <c r="B197" s="20"/>
      <c r="C197" s="20"/>
    </row>
    <row r="198" spans="2:3" ht="15.75" customHeight="1" x14ac:dyDescent="0.45">
      <c r="B198" s="20"/>
      <c r="C198" s="20"/>
    </row>
    <row r="199" spans="2:3" ht="15.75" customHeight="1" x14ac:dyDescent="0.45">
      <c r="B199" s="20"/>
      <c r="C199" s="20"/>
    </row>
    <row r="200" spans="2:3" ht="15.75" customHeight="1" x14ac:dyDescent="0.45">
      <c r="B200" s="20"/>
      <c r="C200" s="20"/>
    </row>
    <row r="201" spans="2:3" ht="15.75" customHeight="1" x14ac:dyDescent="0.45">
      <c r="B201" s="20"/>
      <c r="C201" s="20"/>
    </row>
    <row r="202" spans="2:3" ht="15.75" customHeight="1" x14ac:dyDescent="0.45">
      <c r="B202" s="20"/>
      <c r="C202" s="20"/>
    </row>
    <row r="203" spans="2:3" ht="15.75" customHeight="1" x14ac:dyDescent="0.45">
      <c r="B203" s="20"/>
      <c r="C203" s="20"/>
    </row>
    <row r="204" spans="2:3" ht="15.75" customHeight="1" x14ac:dyDescent="0.45">
      <c r="B204" s="20"/>
      <c r="C204" s="20"/>
    </row>
    <row r="205" spans="2:3" ht="15.75" customHeight="1" x14ac:dyDescent="0.45">
      <c r="B205" s="20"/>
      <c r="C205" s="20"/>
    </row>
    <row r="206" spans="2:3" ht="15.75" customHeight="1" x14ac:dyDescent="0.45">
      <c r="B206" s="20"/>
      <c r="C206" s="20"/>
    </row>
    <row r="207" spans="2:3" ht="15.75" customHeight="1" x14ac:dyDescent="0.45">
      <c r="B207" s="20"/>
      <c r="C207" s="20"/>
    </row>
    <row r="208" spans="2:3" ht="15.75" customHeight="1" x14ac:dyDescent="0.45">
      <c r="B208" s="20"/>
      <c r="C208" s="20"/>
    </row>
    <row r="209" spans="2:3" ht="15.75" customHeight="1" x14ac:dyDescent="0.45">
      <c r="B209" s="20"/>
      <c r="C209" s="20"/>
    </row>
    <row r="210" spans="2:3" ht="15.75" customHeight="1" x14ac:dyDescent="0.45">
      <c r="B210" s="20"/>
      <c r="C210" s="20"/>
    </row>
    <row r="211" spans="2:3" ht="15.75" customHeight="1" x14ac:dyDescent="0.45">
      <c r="B211" s="20"/>
      <c r="C211" s="20"/>
    </row>
    <row r="212" spans="2:3" ht="15.75" customHeight="1" x14ac:dyDescent="0.45">
      <c r="B212" s="20"/>
      <c r="C212" s="20"/>
    </row>
    <row r="213" spans="2:3" ht="15.75" customHeight="1" x14ac:dyDescent="0.45">
      <c r="B213" s="20"/>
      <c r="C213" s="20"/>
    </row>
    <row r="214" spans="2:3" ht="15.75" customHeight="1" x14ac:dyDescent="0.45">
      <c r="B214" s="20"/>
      <c r="C214" s="20"/>
    </row>
    <row r="215" spans="2:3" ht="15.75" customHeight="1" x14ac:dyDescent="0.45">
      <c r="B215" s="20"/>
      <c r="C215" s="20"/>
    </row>
    <row r="216" spans="2:3" ht="15.75" customHeight="1" x14ac:dyDescent="0.45">
      <c r="B216" s="20"/>
      <c r="C216" s="20"/>
    </row>
    <row r="217" spans="2:3" ht="15.75" customHeight="1" x14ac:dyDescent="0.45">
      <c r="B217" s="20"/>
      <c r="C217" s="20"/>
    </row>
    <row r="218" spans="2:3" ht="15.75" customHeight="1" x14ac:dyDescent="0.45">
      <c r="B218" s="20"/>
      <c r="C218" s="20"/>
    </row>
    <row r="219" spans="2:3" ht="15.75" customHeight="1" x14ac:dyDescent="0.45">
      <c r="B219" s="20"/>
      <c r="C219" s="20"/>
    </row>
    <row r="220" spans="2:3" ht="15.75" customHeight="1" x14ac:dyDescent="0.45">
      <c r="B220" s="20"/>
      <c r="C220" s="20"/>
    </row>
    <row r="221" spans="2:3" ht="15.75" customHeight="1" x14ac:dyDescent="0.45">
      <c r="B221" s="20"/>
      <c r="C221" s="20"/>
    </row>
    <row r="222" spans="2:3" ht="15.75" customHeight="1" x14ac:dyDescent="0.45">
      <c r="B222" s="20"/>
      <c r="C222" s="20"/>
    </row>
    <row r="223" spans="2:3" ht="15.75" customHeight="1" x14ac:dyDescent="0.45">
      <c r="B223" s="20"/>
      <c r="C223" s="20"/>
    </row>
    <row r="224" spans="2:3" ht="15.75" customHeight="1" x14ac:dyDescent="0.45">
      <c r="B224" s="20"/>
      <c r="C224" s="20"/>
    </row>
    <row r="225" spans="2:3" ht="15.75" customHeight="1" x14ac:dyDescent="0.45">
      <c r="B225" s="20"/>
      <c r="C225" s="20"/>
    </row>
    <row r="226" spans="2:3" ht="15.75" customHeight="1" x14ac:dyDescent="0.45">
      <c r="B226" s="20"/>
      <c r="C226" s="20"/>
    </row>
    <row r="227" spans="2:3" ht="15.75" customHeight="1" x14ac:dyDescent="0.45">
      <c r="B227" s="20"/>
      <c r="C227" s="20"/>
    </row>
    <row r="228" spans="2:3" ht="15.75" customHeight="1" x14ac:dyDescent="0.45">
      <c r="B228" s="20"/>
      <c r="C228" s="20"/>
    </row>
    <row r="229" spans="2:3" ht="15.75" customHeight="1" x14ac:dyDescent="0.45">
      <c r="B229" s="20"/>
      <c r="C229" s="20"/>
    </row>
    <row r="230" spans="2:3" ht="15.75" customHeight="1" x14ac:dyDescent="0.45">
      <c r="B230" s="20"/>
      <c r="C230" s="20"/>
    </row>
    <row r="231" spans="2:3" ht="15.75" customHeight="1" x14ac:dyDescent="0.45">
      <c r="B231" s="20"/>
      <c r="C231" s="20"/>
    </row>
    <row r="232" spans="2:3" ht="15.75" customHeight="1" x14ac:dyDescent="0.45">
      <c r="B232" s="20"/>
      <c r="C232" s="20"/>
    </row>
    <row r="233" spans="2:3" ht="15.75" customHeight="1" x14ac:dyDescent="0.45">
      <c r="B233" s="20"/>
      <c r="C233" s="20"/>
    </row>
    <row r="234" spans="2:3" ht="15.75" customHeight="1" x14ac:dyDescent="0.45">
      <c r="B234" s="20"/>
      <c r="C234" s="20"/>
    </row>
    <row r="235" spans="2:3" ht="15.75" customHeight="1" x14ac:dyDescent="0.45">
      <c r="B235" s="20"/>
      <c r="C235" s="20"/>
    </row>
    <row r="236" spans="2:3" ht="15.75" customHeight="1" x14ac:dyDescent="0.45">
      <c r="B236" s="20"/>
      <c r="C236" s="20"/>
    </row>
    <row r="237" spans="2:3" ht="15.75" customHeight="1" x14ac:dyDescent="0.45">
      <c r="B237" s="20"/>
      <c r="C237" s="20"/>
    </row>
    <row r="238" spans="2:3" ht="15.75" customHeight="1" x14ac:dyDescent="0.45">
      <c r="B238" s="20"/>
      <c r="C238" s="20"/>
    </row>
    <row r="239" spans="2:3" ht="15.75" customHeight="1" x14ac:dyDescent="0.45">
      <c r="B239" s="20"/>
      <c r="C239" s="20"/>
    </row>
    <row r="240" spans="2:3" ht="15.75" customHeight="1" x14ac:dyDescent="0.45">
      <c r="B240" s="20"/>
      <c r="C240" s="20"/>
    </row>
    <row r="241" spans="2:3" ht="15.75" customHeight="1" x14ac:dyDescent="0.45">
      <c r="B241" s="20"/>
      <c r="C241" s="20"/>
    </row>
    <row r="242" spans="2:3" ht="15.75" customHeight="1" x14ac:dyDescent="0.45">
      <c r="B242" s="20"/>
      <c r="C242" s="20"/>
    </row>
    <row r="243" spans="2:3" ht="15.75" customHeight="1" x14ac:dyDescent="0.45">
      <c r="B243" s="20"/>
      <c r="C243" s="20"/>
    </row>
    <row r="244" spans="2:3" ht="15.75" customHeight="1" x14ac:dyDescent="0.45">
      <c r="B244" s="20"/>
      <c r="C244" s="20"/>
    </row>
    <row r="245" spans="2:3" ht="15.75" customHeight="1" x14ac:dyDescent="0.45">
      <c r="B245" s="20"/>
      <c r="C245" s="20"/>
    </row>
    <row r="246" spans="2:3" ht="15.75" customHeight="1" x14ac:dyDescent="0.45">
      <c r="B246" s="20"/>
      <c r="C246" s="20"/>
    </row>
    <row r="247" spans="2:3" ht="15.75" customHeight="1" x14ac:dyDescent="0.45">
      <c r="B247" s="20"/>
      <c r="C247" s="20"/>
    </row>
    <row r="248" spans="2:3" ht="15.75" customHeight="1" x14ac:dyDescent="0.45">
      <c r="B248" s="20"/>
      <c r="C248" s="20"/>
    </row>
    <row r="249" spans="2:3" ht="15.75" customHeight="1" x14ac:dyDescent="0.45">
      <c r="B249" s="20"/>
      <c r="C249" s="20"/>
    </row>
    <row r="250" spans="2:3" ht="15.75" customHeight="1" x14ac:dyDescent="0.45">
      <c r="B250" s="20"/>
      <c r="C250" s="20"/>
    </row>
    <row r="251" spans="2:3" ht="15.75" customHeight="1" x14ac:dyDescent="0.45">
      <c r="B251" s="20"/>
      <c r="C251" s="20"/>
    </row>
    <row r="252" spans="2:3" ht="15.75" customHeight="1" x14ac:dyDescent="0.45">
      <c r="B252" s="20"/>
      <c r="C252" s="20"/>
    </row>
    <row r="253" spans="2:3" ht="15.75" customHeight="1" x14ac:dyDescent="0.45">
      <c r="B253" s="20"/>
      <c r="C253" s="20"/>
    </row>
    <row r="254" spans="2:3" ht="15.75" customHeight="1" x14ac:dyDescent="0.45">
      <c r="B254" s="20"/>
      <c r="C254" s="20"/>
    </row>
    <row r="255" spans="2:3" ht="15.75" customHeight="1" x14ac:dyDescent="0.45">
      <c r="B255" s="20"/>
      <c r="C255" s="20"/>
    </row>
    <row r="256" spans="2:3" ht="15.75" customHeight="1" x14ac:dyDescent="0.45">
      <c r="B256" s="20"/>
      <c r="C256" s="20"/>
    </row>
    <row r="257" spans="2:3" ht="15.75" customHeight="1" x14ac:dyDescent="0.45">
      <c r="B257" s="20"/>
      <c r="C257" s="20"/>
    </row>
    <row r="258" spans="2:3" ht="15.75" customHeight="1" x14ac:dyDescent="0.45">
      <c r="B258" s="20"/>
      <c r="C258" s="20"/>
    </row>
    <row r="259" spans="2:3" ht="15.75" customHeight="1" x14ac:dyDescent="0.45">
      <c r="B259" s="20"/>
      <c r="C259" s="20"/>
    </row>
    <row r="260" spans="2:3" ht="15.75" customHeight="1" x14ac:dyDescent="0.45">
      <c r="B260" s="20"/>
      <c r="C260" s="20"/>
    </row>
    <row r="261" spans="2:3" ht="15.75" customHeight="1" x14ac:dyDescent="0.45">
      <c r="B261" s="20"/>
      <c r="C261" s="20"/>
    </row>
    <row r="262" spans="2:3" ht="15.75" customHeight="1" x14ac:dyDescent="0.45">
      <c r="B262" s="20"/>
      <c r="C262" s="20"/>
    </row>
    <row r="263" spans="2:3" ht="15.75" customHeight="1" x14ac:dyDescent="0.45">
      <c r="B263" s="20"/>
      <c r="C263" s="20"/>
    </row>
    <row r="264" spans="2:3" ht="15.75" customHeight="1" x14ac:dyDescent="0.45"/>
    <row r="265" spans="2:3" ht="15.75" customHeight="1" x14ac:dyDescent="0.45">
      <c r="B265" s="20"/>
      <c r="C265" s="20"/>
    </row>
    <row r="266" spans="2:3" ht="15.75" customHeight="1" x14ac:dyDescent="0.45">
      <c r="B266" s="20"/>
      <c r="C266" s="20"/>
    </row>
    <row r="267" spans="2:3" ht="15.75" customHeight="1" x14ac:dyDescent="0.45">
      <c r="B267" s="20"/>
      <c r="C267" s="20"/>
    </row>
    <row r="268" spans="2:3" ht="15.75" customHeight="1" x14ac:dyDescent="0.45">
      <c r="B268" s="20"/>
      <c r="C268" s="20"/>
    </row>
    <row r="269" spans="2:3" ht="15.75" customHeight="1" x14ac:dyDescent="0.45">
      <c r="B269" s="20"/>
      <c r="C269" s="20"/>
    </row>
    <row r="270" spans="2:3" ht="15.75" customHeight="1" x14ac:dyDescent="0.45">
      <c r="B270" s="20"/>
      <c r="C270" s="20"/>
    </row>
    <row r="271" spans="2:3" ht="15.75" customHeight="1" x14ac:dyDescent="0.45">
      <c r="B271" s="20"/>
      <c r="C271" s="20"/>
    </row>
    <row r="272" spans="2:3" ht="15.75" customHeight="1" x14ac:dyDescent="0.45">
      <c r="B272" s="20"/>
      <c r="C272" s="20"/>
    </row>
    <row r="273" spans="2:3" ht="15.75" customHeight="1" x14ac:dyDescent="0.45">
      <c r="B273" s="20"/>
      <c r="C273" s="20"/>
    </row>
    <row r="274" spans="2:3" ht="15.75" customHeight="1" x14ac:dyDescent="0.45">
      <c r="B274" s="20"/>
      <c r="C274" s="20"/>
    </row>
    <row r="275" spans="2:3" ht="15.75" customHeight="1" x14ac:dyDescent="0.45">
      <c r="B275" s="20"/>
      <c r="C275" s="20"/>
    </row>
    <row r="276" spans="2:3" ht="15.75" customHeight="1" x14ac:dyDescent="0.45">
      <c r="B276" s="20"/>
      <c r="C276" s="20"/>
    </row>
    <row r="277" spans="2:3" ht="15.75" customHeight="1" x14ac:dyDescent="0.45">
      <c r="B277" s="20"/>
      <c r="C277" s="20"/>
    </row>
    <row r="278" spans="2:3" ht="15.75" customHeight="1" x14ac:dyDescent="0.45">
      <c r="B278" s="20"/>
      <c r="C278" s="20"/>
    </row>
    <row r="279" spans="2:3" ht="15.75" customHeight="1" x14ac:dyDescent="0.45">
      <c r="B279" s="20"/>
      <c r="C279" s="20"/>
    </row>
    <row r="280" spans="2:3" ht="15.75" customHeight="1" x14ac:dyDescent="0.45">
      <c r="B280" s="20"/>
      <c r="C280" s="20"/>
    </row>
    <row r="281" spans="2:3" ht="15.75" customHeight="1" x14ac:dyDescent="0.45">
      <c r="B281" s="20"/>
      <c r="C281" s="20"/>
    </row>
    <row r="282" spans="2:3" ht="15.75" customHeight="1" x14ac:dyDescent="0.45">
      <c r="B282" s="20"/>
      <c r="C282" s="20"/>
    </row>
    <row r="283" spans="2:3" ht="15.75" customHeight="1" x14ac:dyDescent="0.45">
      <c r="B283" s="20"/>
      <c r="C283" s="20"/>
    </row>
    <row r="284" spans="2:3" ht="15.75" customHeight="1" x14ac:dyDescent="0.45">
      <c r="B284" s="20"/>
      <c r="C284" s="20"/>
    </row>
    <row r="285" spans="2:3" ht="15.75" customHeight="1" x14ac:dyDescent="0.45">
      <c r="B285" s="20"/>
      <c r="C285" s="20"/>
    </row>
    <row r="286" spans="2:3" ht="15.75" customHeight="1" x14ac:dyDescent="0.45">
      <c r="B286" s="20"/>
      <c r="C286" s="20"/>
    </row>
    <row r="287" spans="2:3" ht="15.75" customHeight="1" x14ac:dyDescent="0.45">
      <c r="B287" s="20"/>
      <c r="C287" s="20"/>
    </row>
    <row r="288" spans="2:3" ht="15.75" customHeight="1" x14ac:dyDescent="0.45">
      <c r="B288" s="20"/>
      <c r="C288" s="20"/>
    </row>
    <row r="289" spans="2:3" ht="15.75" customHeight="1" x14ac:dyDescent="0.45">
      <c r="B289" s="20"/>
      <c r="C289" s="20"/>
    </row>
    <row r="290" spans="2:3" ht="15.75" customHeight="1" x14ac:dyDescent="0.45">
      <c r="B290" s="20"/>
      <c r="C290" s="20"/>
    </row>
    <row r="291" spans="2:3" ht="15.75" customHeight="1" x14ac:dyDescent="0.45"/>
    <row r="292" spans="2:3" ht="15.75" customHeight="1" x14ac:dyDescent="0.45"/>
    <row r="293" spans="2:3" ht="15.75" customHeight="1" x14ac:dyDescent="0.45"/>
    <row r="294" spans="2:3" ht="15.75" customHeight="1" x14ac:dyDescent="0.45"/>
    <row r="295" spans="2:3" ht="15.75" customHeight="1" x14ac:dyDescent="0.45"/>
    <row r="296" spans="2:3" ht="15.75" customHeight="1" x14ac:dyDescent="0.45"/>
    <row r="297" spans="2:3" ht="15.75" customHeight="1" x14ac:dyDescent="0.45"/>
    <row r="298" spans="2:3" ht="15.75" customHeight="1" x14ac:dyDescent="0.45"/>
    <row r="299" spans="2:3" ht="15.75" customHeight="1" x14ac:dyDescent="0.45"/>
    <row r="300" spans="2:3" ht="15.75" customHeight="1" x14ac:dyDescent="0.45"/>
    <row r="301" spans="2:3" ht="15.75" customHeight="1" x14ac:dyDescent="0.45"/>
    <row r="302" spans="2:3" ht="15.75" customHeight="1" x14ac:dyDescent="0.45"/>
    <row r="303" spans="2:3" ht="15.75" customHeight="1" x14ac:dyDescent="0.45"/>
    <row r="304" spans="2:3" ht="15.75" customHeight="1" x14ac:dyDescent="0.45"/>
    <row r="305" ht="15.75" customHeight="1" x14ac:dyDescent="0.45"/>
    <row r="306" ht="15.75" customHeight="1" x14ac:dyDescent="0.45"/>
    <row r="307" ht="15.75" customHeight="1" x14ac:dyDescent="0.45"/>
    <row r="308" ht="15.75" customHeight="1" x14ac:dyDescent="0.45"/>
    <row r="309" ht="15.75" customHeight="1" x14ac:dyDescent="0.45"/>
    <row r="310" ht="15.75" customHeight="1" x14ac:dyDescent="0.45"/>
    <row r="311" ht="15.75" customHeight="1" x14ac:dyDescent="0.45"/>
    <row r="312" ht="15.75" customHeight="1" x14ac:dyDescent="0.45"/>
    <row r="313" ht="15.75" customHeight="1" x14ac:dyDescent="0.45"/>
    <row r="314" ht="15.75" customHeight="1" x14ac:dyDescent="0.45"/>
    <row r="315" ht="15.75" customHeight="1" x14ac:dyDescent="0.45"/>
    <row r="316" ht="15.75" customHeight="1" x14ac:dyDescent="0.45"/>
    <row r="317" ht="15.75" customHeight="1" x14ac:dyDescent="0.45"/>
    <row r="318" ht="15.75" customHeight="1" x14ac:dyDescent="0.45"/>
    <row r="319" ht="15.75" customHeight="1" x14ac:dyDescent="0.45"/>
    <row r="320" ht="15.75" customHeight="1" x14ac:dyDescent="0.45"/>
    <row r="321" ht="15.75" customHeight="1" x14ac:dyDescent="0.45"/>
    <row r="322" ht="15.75" customHeight="1" x14ac:dyDescent="0.45"/>
    <row r="323" ht="15.75" customHeight="1" x14ac:dyDescent="0.45"/>
    <row r="324" ht="15.75" customHeight="1" x14ac:dyDescent="0.45"/>
    <row r="325" ht="15.75" customHeight="1" x14ac:dyDescent="0.45"/>
    <row r="326" ht="15.75" customHeight="1" x14ac:dyDescent="0.45"/>
    <row r="327" ht="15.75" customHeight="1" x14ac:dyDescent="0.45"/>
    <row r="328" ht="15.75" customHeight="1" x14ac:dyDescent="0.45"/>
    <row r="329" ht="15.75" customHeight="1" x14ac:dyDescent="0.45"/>
    <row r="330" ht="15.75" customHeight="1" x14ac:dyDescent="0.45"/>
    <row r="331" ht="15.75" customHeight="1" x14ac:dyDescent="0.45"/>
    <row r="332" ht="15.75" customHeight="1" x14ac:dyDescent="0.45"/>
    <row r="333" ht="15.75" customHeight="1" x14ac:dyDescent="0.45"/>
    <row r="334" ht="15.75" customHeight="1" x14ac:dyDescent="0.45"/>
    <row r="335" ht="15.75" customHeight="1" x14ac:dyDescent="0.45"/>
    <row r="336" ht="15.75" customHeight="1" x14ac:dyDescent="0.45"/>
    <row r="337" ht="15.75" customHeight="1" x14ac:dyDescent="0.45"/>
    <row r="338" ht="15.75" customHeight="1" x14ac:dyDescent="0.45"/>
    <row r="339" ht="15.75" customHeight="1" x14ac:dyDescent="0.45"/>
    <row r="340" ht="15.75" customHeight="1" x14ac:dyDescent="0.45"/>
    <row r="341" ht="15.75" customHeight="1" x14ac:dyDescent="0.45"/>
    <row r="342" ht="15.75" customHeight="1" x14ac:dyDescent="0.45"/>
    <row r="343" ht="15.75" customHeight="1" x14ac:dyDescent="0.45"/>
    <row r="344" ht="15.75" customHeight="1" x14ac:dyDescent="0.45"/>
    <row r="345" ht="15.75" customHeight="1" x14ac:dyDescent="0.45"/>
    <row r="346" ht="15.75" customHeight="1" x14ac:dyDescent="0.45"/>
    <row r="347" ht="15.75" customHeight="1" x14ac:dyDescent="0.45"/>
    <row r="348" ht="15.75" customHeight="1" x14ac:dyDescent="0.45"/>
    <row r="349" ht="15.75" customHeight="1" x14ac:dyDescent="0.45"/>
    <row r="350" ht="15.75" customHeight="1" x14ac:dyDescent="0.45"/>
    <row r="351" ht="15.75" customHeight="1" x14ac:dyDescent="0.45"/>
    <row r="352" ht="15.75" customHeight="1" x14ac:dyDescent="0.45"/>
    <row r="353" ht="15.75" customHeight="1" x14ac:dyDescent="0.45"/>
    <row r="354" ht="15.75" customHeight="1" x14ac:dyDescent="0.45"/>
    <row r="355" ht="15.75" customHeight="1" x14ac:dyDescent="0.45"/>
    <row r="356" ht="15.75" customHeight="1" x14ac:dyDescent="0.45"/>
    <row r="357" ht="15.75" customHeight="1" x14ac:dyDescent="0.45"/>
    <row r="358" ht="15.75" customHeight="1" x14ac:dyDescent="0.45"/>
    <row r="359" ht="15.75" customHeight="1" x14ac:dyDescent="0.45"/>
    <row r="360" ht="15.75" customHeight="1" x14ac:dyDescent="0.45"/>
    <row r="361" ht="15.75" customHeight="1" x14ac:dyDescent="0.45"/>
    <row r="362" ht="15.75" customHeight="1" x14ac:dyDescent="0.45"/>
    <row r="363" ht="15.75" customHeight="1" x14ac:dyDescent="0.45"/>
    <row r="364" ht="15.75" customHeight="1" x14ac:dyDescent="0.45"/>
    <row r="365" ht="15.75" customHeight="1" x14ac:dyDescent="0.45"/>
    <row r="366" ht="15.75" customHeight="1" x14ac:dyDescent="0.45"/>
    <row r="367" ht="15.75" customHeight="1" x14ac:dyDescent="0.45"/>
    <row r="368" ht="15.75" customHeight="1" x14ac:dyDescent="0.45"/>
    <row r="369" ht="15.75" customHeight="1" x14ac:dyDescent="0.45"/>
    <row r="370" ht="15.75" customHeight="1" x14ac:dyDescent="0.45"/>
    <row r="371" ht="15.75" customHeight="1" x14ac:dyDescent="0.45"/>
    <row r="372" ht="15.75" customHeight="1" x14ac:dyDescent="0.45"/>
    <row r="373" ht="15.75" customHeight="1" x14ac:dyDescent="0.45"/>
    <row r="374" ht="15.75" customHeight="1" x14ac:dyDescent="0.45"/>
    <row r="375" ht="15.75" customHeight="1" x14ac:dyDescent="0.45"/>
    <row r="376" ht="15.75" customHeight="1" x14ac:dyDescent="0.45"/>
    <row r="377" ht="15.75" customHeight="1" x14ac:dyDescent="0.45"/>
    <row r="378" ht="15.75" customHeight="1" x14ac:dyDescent="0.45"/>
    <row r="379" ht="15.75" customHeight="1" x14ac:dyDescent="0.45"/>
    <row r="380" ht="15.75" customHeight="1" x14ac:dyDescent="0.45"/>
    <row r="381" ht="15.75" customHeight="1" x14ac:dyDescent="0.45"/>
    <row r="382" ht="15.75" customHeight="1" x14ac:dyDescent="0.45"/>
    <row r="383" ht="15.75" customHeight="1" x14ac:dyDescent="0.45"/>
    <row r="384" ht="15.75" customHeight="1" x14ac:dyDescent="0.45"/>
    <row r="385" ht="15.75" customHeight="1" x14ac:dyDescent="0.45"/>
    <row r="386" ht="15.75" customHeight="1" x14ac:dyDescent="0.45"/>
    <row r="387" ht="15.75" customHeight="1" x14ac:dyDescent="0.45"/>
    <row r="388" ht="15.75" customHeight="1" x14ac:dyDescent="0.45"/>
    <row r="389" ht="15.75" customHeight="1" x14ac:dyDescent="0.45"/>
    <row r="390" ht="15.75" customHeight="1" x14ac:dyDescent="0.45"/>
    <row r="391" ht="15.75" customHeight="1" x14ac:dyDescent="0.45"/>
    <row r="392" ht="15.75" customHeight="1" x14ac:dyDescent="0.45"/>
    <row r="393" ht="15.75" customHeight="1" x14ac:dyDescent="0.45"/>
    <row r="394" ht="15.75" customHeight="1" x14ac:dyDescent="0.45"/>
    <row r="395" ht="15.75" customHeight="1" x14ac:dyDescent="0.45"/>
    <row r="396" ht="15.75" customHeight="1" x14ac:dyDescent="0.45"/>
    <row r="397" ht="15.75" customHeight="1" x14ac:dyDescent="0.45"/>
    <row r="398" ht="15.75" customHeight="1" x14ac:dyDescent="0.45"/>
    <row r="399" ht="15.75" customHeight="1" x14ac:dyDescent="0.45"/>
    <row r="400" ht="15.75" customHeight="1" x14ac:dyDescent="0.45"/>
    <row r="401" ht="15.75" customHeight="1" x14ac:dyDescent="0.45"/>
    <row r="402" ht="15.75" customHeight="1" x14ac:dyDescent="0.45"/>
    <row r="403" ht="15.75" customHeight="1" x14ac:dyDescent="0.45"/>
    <row r="404" ht="15.75" customHeight="1" x14ac:dyDescent="0.45"/>
    <row r="405" ht="15.75" customHeight="1" x14ac:dyDescent="0.45"/>
    <row r="406" ht="15.75" customHeight="1" x14ac:dyDescent="0.45"/>
    <row r="407" ht="15.75" customHeight="1" x14ac:dyDescent="0.45"/>
    <row r="408" ht="15.75" customHeight="1" x14ac:dyDescent="0.45"/>
    <row r="409" ht="15.75" customHeight="1" x14ac:dyDescent="0.45"/>
    <row r="410" ht="15.75" customHeight="1" x14ac:dyDescent="0.45"/>
    <row r="411" ht="15.75" customHeight="1" x14ac:dyDescent="0.45"/>
    <row r="412" ht="15.75" customHeight="1" x14ac:dyDescent="0.45"/>
    <row r="413" ht="15.75" customHeight="1" x14ac:dyDescent="0.45"/>
    <row r="414" ht="15.75" customHeight="1" x14ac:dyDescent="0.45"/>
    <row r="415" ht="15.75" customHeight="1" x14ac:dyDescent="0.45"/>
    <row r="416" ht="15.75" customHeight="1" x14ac:dyDescent="0.45"/>
    <row r="417" ht="15.75" customHeight="1" x14ac:dyDescent="0.45"/>
    <row r="418" ht="15.75" customHeight="1" x14ac:dyDescent="0.45"/>
    <row r="419" ht="15.75" customHeight="1" x14ac:dyDescent="0.45"/>
    <row r="420" ht="15.75" customHeight="1" x14ac:dyDescent="0.45"/>
    <row r="421" ht="15.75" customHeight="1" x14ac:dyDescent="0.45"/>
    <row r="422" ht="15.75" customHeight="1" x14ac:dyDescent="0.45"/>
    <row r="423" ht="15.75" customHeight="1" x14ac:dyDescent="0.45"/>
    <row r="424" ht="15.75" customHeight="1" x14ac:dyDescent="0.45"/>
    <row r="425" ht="15.75" customHeight="1" x14ac:dyDescent="0.45"/>
    <row r="426" ht="15.75" customHeight="1" x14ac:dyDescent="0.45"/>
    <row r="427" ht="15.75" customHeight="1" x14ac:dyDescent="0.45"/>
    <row r="428" ht="15.75" customHeight="1" x14ac:dyDescent="0.45"/>
    <row r="429" ht="15.75" customHeight="1" x14ac:dyDescent="0.45"/>
    <row r="430" ht="15.75" customHeight="1" x14ac:dyDescent="0.45"/>
    <row r="431" ht="15.75" customHeight="1" x14ac:dyDescent="0.45"/>
    <row r="432" ht="15.75" customHeight="1" x14ac:dyDescent="0.45"/>
    <row r="433" ht="15.75" customHeight="1" x14ac:dyDescent="0.45"/>
    <row r="434" ht="15.75" customHeight="1" x14ac:dyDescent="0.45"/>
    <row r="435" ht="15.75" customHeight="1" x14ac:dyDescent="0.45"/>
    <row r="436" ht="15.75" customHeight="1" x14ac:dyDescent="0.45"/>
    <row r="437" ht="15.75" customHeight="1" x14ac:dyDescent="0.45"/>
    <row r="438" ht="15.75" customHeight="1" x14ac:dyDescent="0.45"/>
    <row r="439" ht="15.75" customHeight="1" x14ac:dyDescent="0.45"/>
    <row r="440" ht="15.75" customHeight="1" x14ac:dyDescent="0.45"/>
    <row r="441" ht="15.75" customHeight="1" x14ac:dyDescent="0.45"/>
    <row r="442" ht="15.75" customHeight="1" x14ac:dyDescent="0.45"/>
    <row r="443" ht="15.75" customHeight="1" x14ac:dyDescent="0.45"/>
    <row r="444" ht="15.75" customHeight="1" x14ac:dyDescent="0.45"/>
    <row r="445" ht="15.75" customHeight="1" x14ac:dyDescent="0.45"/>
    <row r="446" ht="15.75" customHeight="1" x14ac:dyDescent="0.45"/>
    <row r="447" ht="15.75" customHeight="1" x14ac:dyDescent="0.45"/>
    <row r="448" ht="15.75" customHeight="1" x14ac:dyDescent="0.45"/>
    <row r="449" ht="15.75" customHeight="1" x14ac:dyDescent="0.45"/>
    <row r="450" ht="15.75" customHeight="1" x14ac:dyDescent="0.45"/>
    <row r="451" ht="15.75" customHeight="1" x14ac:dyDescent="0.45"/>
    <row r="452" ht="15.75" customHeight="1" x14ac:dyDescent="0.45"/>
    <row r="453" ht="15.75" customHeight="1" x14ac:dyDescent="0.45"/>
    <row r="454" ht="15.75" customHeight="1" x14ac:dyDescent="0.45"/>
    <row r="455" ht="15.75" customHeight="1" x14ac:dyDescent="0.45"/>
    <row r="456" ht="15.75" customHeight="1" x14ac:dyDescent="0.45"/>
    <row r="457" ht="15.75" customHeight="1" x14ac:dyDescent="0.45"/>
    <row r="458" ht="15.75" customHeight="1" x14ac:dyDescent="0.45"/>
    <row r="459" ht="15.75" customHeight="1" x14ac:dyDescent="0.45"/>
    <row r="460" ht="15.75" customHeight="1" x14ac:dyDescent="0.45"/>
    <row r="461" ht="15.75" customHeight="1" x14ac:dyDescent="0.45"/>
    <row r="462" ht="15.75" customHeight="1" x14ac:dyDescent="0.45"/>
    <row r="463" ht="15.75" customHeight="1" x14ac:dyDescent="0.45"/>
    <row r="464" ht="15.75" customHeight="1" x14ac:dyDescent="0.45"/>
    <row r="465" ht="15.75" customHeight="1" x14ac:dyDescent="0.45"/>
    <row r="466" ht="15.75" customHeight="1" x14ac:dyDescent="0.45"/>
    <row r="467" ht="15.75" customHeight="1" x14ac:dyDescent="0.45"/>
    <row r="468" ht="15.75" customHeight="1" x14ac:dyDescent="0.45"/>
    <row r="469" ht="15.75" customHeight="1" x14ac:dyDescent="0.45"/>
    <row r="470" ht="15.75" customHeight="1" x14ac:dyDescent="0.45"/>
    <row r="471" ht="15.75" customHeight="1" x14ac:dyDescent="0.45"/>
    <row r="472" ht="15.75" customHeight="1" x14ac:dyDescent="0.45"/>
    <row r="473" ht="15.75" customHeight="1" x14ac:dyDescent="0.45"/>
    <row r="474" ht="15.75" customHeight="1" x14ac:dyDescent="0.45"/>
    <row r="475" ht="15.75" customHeight="1" x14ac:dyDescent="0.45"/>
    <row r="476" ht="15.75" customHeight="1" x14ac:dyDescent="0.45"/>
    <row r="477" ht="15.75" customHeight="1" x14ac:dyDescent="0.45"/>
    <row r="478" ht="15.75" customHeight="1" x14ac:dyDescent="0.45"/>
    <row r="479" ht="15.75" customHeight="1" x14ac:dyDescent="0.45"/>
    <row r="480" ht="15.75" customHeight="1" x14ac:dyDescent="0.45"/>
    <row r="481" ht="15.75" customHeight="1" x14ac:dyDescent="0.45"/>
    <row r="482" ht="15.75" customHeight="1" x14ac:dyDescent="0.45"/>
    <row r="483" ht="15.75" customHeight="1" x14ac:dyDescent="0.45"/>
    <row r="484" ht="15.75" customHeight="1" x14ac:dyDescent="0.45"/>
    <row r="485" ht="15.75" customHeight="1" x14ac:dyDescent="0.45"/>
    <row r="486" ht="15.75" customHeight="1" x14ac:dyDescent="0.45"/>
    <row r="487" ht="15.75" customHeight="1" x14ac:dyDescent="0.45"/>
    <row r="488" ht="15.75" customHeight="1" x14ac:dyDescent="0.45"/>
    <row r="489" ht="15.75" customHeight="1" x14ac:dyDescent="0.45"/>
    <row r="490" ht="15.75" customHeight="1" x14ac:dyDescent="0.45"/>
    <row r="491" ht="15.75" customHeight="1" x14ac:dyDescent="0.45"/>
    <row r="492" ht="15.75" customHeight="1" x14ac:dyDescent="0.45"/>
    <row r="493" ht="15.75" customHeight="1" x14ac:dyDescent="0.45"/>
    <row r="494" ht="15.75" customHeight="1" x14ac:dyDescent="0.45"/>
    <row r="495" ht="15.75" customHeight="1" x14ac:dyDescent="0.45"/>
    <row r="496" ht="15.75" customHeight="1" x14ac:dyDescent="0.45"/>
    <row r="497" ht="15.75" customHeight="1" x14ac:dyDescent="0.45"/>
    <row r="498" ht="15.75" customHeight="1" x14ac:dyDescent="0.45"/>
    <row r="499" ht="15.75" customHeight="1" x14ac:dyDescent="0.45"/>
    <row r="500" ht="15.75" customHeight="1" x14ac:dyDescent="0.45"/>
    <row r="501" ht="15.75" customHeight="1" x14ac:dyDescent="0.45"/>
    <row r="502" ht="15.75" customHeight="1" x14ac:dyDescent="0.45"/>
    <row r="503" ht="15.75" customHeight="1" x14ac:dyDescent="0.45"/>
    <row r="504" ht="15.75" customHeight="1" x14ac:dyDescent="0.45"/>
    <row r="505" ht="15.75" customHeight="1" x14ac:dyDescent="0.45"/>
    <row r="506" ht="15.75" customHeight="1" x14ac:dyDescent="0.45"/>
    <row r="507" ht="15.75" customHeight="1" x14ac:dyDescent="0.45"/>
    <row r="508" ht="15.75" customHeight="1" x14ac:dyDescent="0.45"/>
    <row r="509" ht="15.75" customHeight="1" x14ac:dyDescent="0.45"/>
    <row r="510" ht="15.75" customHeight="1" x14ac:dyDescent="0.45"/>
    <row r="511" ht="15.75" customHeight="1" x14ac:dyDescent="0.45"/>
    <row r="512" ht="15.75" customHeight="1" x14ac:dyDescent="0.45"/>
    <row r="513" ht="15.75" customHeight="1" x14ac:dyDescent="0.45"/>
    <row r="514" ht="15.75" customHeight="1" x14ac:dyDescent="0.45"/>
    <row r="515" ht="15.75" customHeight="1" x14ac:dyDescent="0.45"/>
    <row r="516" ht="15.75" customHeight="1" x14ac:dyDescent="0.45"/>
    <row r="517" ht="15.75" customHeight="1" x14ac:dyDescent="0.45"/>
    <row r="518" ht="15.75" customHeight="1" x14ac:dyDescent="0.45"/>
    <row r="519" ht="15.75" customHeight="1" x14ac:dyDescent="0.45"/>
    <row r="520" ht="15.75" customHeight="1" x14ac:dyDescent="0.45"/>
    <row r="521" ht="15.75" customHeight="1" x14ac:dyDescent="0.45"/>
    <row r="522" ht="15.75" customHeight="1" x14ac:dyDescent="0.45"/>
    <row r="523" ht="15.75" customHeight="1" x14ac:dyDescent="0.45"/>
    <row r="524" ht="15.75" customHeight="1" x14ac:dyDescent="0.45"/>
    <row r="525" ht="15.75" customHeight="1" x14ac:dyDescent="0.45"/>
    <row r="526" ht="15.75" customHeight="1" x14ac:dyDescent="0.45"/>
    <row r="527" ht="15.75" customHeight="1" x14ac:dyDescent="0.45"/>
    <row r="528" ht="15.75" customHeight="1" x14ac:dyDescent="0.45"/>
    <row r="529" ht="15.75" customHeight="1" x14ac:dyDescent="0.45"/>
    <row r="530" ht="15.75" customHeight="1" x14ac:dyDescent="0.45"/>
    <row r="531" ht="15.75" customHeight="1" x14ac:dyDescent="0.45"/>
    <row r="532" ht="15.75" customHeight="1" x14ac:dyDescent="0.45"/>
    <row r="533" ht="15.75" customHeight="1" x14ac:dyDescent="0.45"/>
    <row r="534" ht="15.75" customHeight="1" x14ac:dyDescent="0.45"/>
    <row r="535" ht="15.75" customHeight="1" x14ac:dyDescent="0.45"/>
    <row r="536" ht="15.75" customHeight="1" x14ac:dyDescent="0.45"/>
    <row r="537" ht="15.75" customHeight="1" x14ac:dyDescent="0.45"/>
    <row r="538" ht="15.75" customHeight="1" x14ac:dyDescent="0.45"/>
    <row r="539" ht="15.75" customHeight="1" x14ac:dyDescent="0.45"/>
    <row r="540" ht="15.75" customHeight="1" x14ac:dyDescent="0.45"/>
    <row r="541" ht="15.75" customHeight="1" x14ac:dyDescent="0.45"/>
    <row r="542" ht="15.75" customHeight="1" x14ac:dyDescent="0.45"/>
    <row r="543" ht="15.75" customHeight="1" x14ac:dyDescent="0.45"/>
    <row r="544" ht="15.75" customHeight="1" x14ac:dyDescent="0.45"/>
    <row r="545" ht="15.75" customHeight="1" x14ac:dyDescent="0.45"/>
    <row r="546" ht="15.75" customHeight="1" x14ac:dyDescent="0.45"/>
    <row r="547" ht="15.75" customHeight="1" x14ac:dyDescent="0.45"/>
    <row r="548" ht="15.75" customHeight="1" x14ac:dyDescent="0.45"/>
    <row r="549" ht="15.75" customHeight="1" x14ac:dyDescent="0.45"/>
    <row r="550" ht="15.75" customHeight="1" x14ac:dyDescent="0.45"/>
    <row r="551" ht="15.75" customHeight="1" x14ac:dyDescent="0.45"/>
    <row r="552" ht="15.75" customHeight="1" x14ac:dyDescent="0.45"/>
    <row r="553" ht="15.75" customHeight="1" x14ac:dyDescent="0.45"/>
    <row r="554" ht="15.75" customHeight="1" x14ac:dyDescent="0.45"/>
    <row r="555" ht="15.75" customHeight="1" x14ac:dyDescent="0.45"/>
    <row r="556" ht="15.75" customHeight="1" x14ac:dyDescent="0.45"/>
    <row r="557" ht="15.75" customHeight="1" x14ac:dyDescent="0.45"/>
    <row r="558" ht="15.75" customHeight="1" x14ac:dyDescent="0.45"/>
    <row r="559" ht="15.75" customHeight="1" x14ac:dyDescent="0.45"/>
    <row r="560" ht="15.75" customHeight="1" x14ac:dyDescent="0.45"/>
    <row r="561" ht="15.75" customHeight="1" x14ac:dyDescent="0.45"/>
    <row r="562" ht="15.75" customHeight="1" x14ac:dyDescent="0.45"/>
    <row r="563" ht="15.75" customHeight="1" x14ac:dyDescent="0.45"/>
    <row r="564" ht="15.75" customHeight="1" x14ac:dyDescent="0.45"/>
    <row r="565" ht="15.75" customHeight="1" x14ac:dyDescent="0.45"/>
    <row r="566" ht="15.75" customHeight="1" x14ac:dyDescent="0.45"/>
    <row r="567" ht="15.75" customHeight="1" x14ac:dyDescent="0.45"/>
    <row r="568" ht="15.75" customHeight="1" x14ac:dyDescent="0.45"/>
    <row r="569" ht="15.75" customHeight="1" x14ac:dyDescent="0.45"/>
    <row r="570" ht="15.75" customHeight="1" x14ac:dyDescent="0.45"/>
    <row r="571" ht="15.75" customHeight="1" x14ac:dyDescent="0.45"/>
    <row r="572" ht="15.75" customHeight="1" x14ac:dyDescent="0.45"/>
    <row r="573" ht="15.75" customHeight="1" x14ac:dyDescent="0.45"/>
    <row r="574" ht="15.75" customHeight="1" x14ac:dyDescent="0.45"/>
    <row r="575" ht="15.75" customHeight="1" x14ac:dyDescent="0.45"/>
    <row r="576" ht="15.75" customHeight="1" x14ac:dyDescent="0.45"/>
    <row r="577" ht="15.75" customHeight="1" x14ac:dyDescent="0.45"/>
    <row r="578" ht="15.75" customHeight="1" x14ac:dyDescent="0.45"/>
    <row r="579" ht="15.75" customHeight="1" x14ac:dyDescent="0.45"/>
    <row r="580" ht="15.75" customHeight="1" x14ac:dyDescent="0.45"/>
    <row r="581" ht="15.75" customHeight="1" x14ac:dyDescent="0.45"/>
    <row r="582" ht="15.75" customHeight="1" x14ac:dyDescent="0.45"/>
    <row r="583" ht="15.75" customHeight="1" x14ac:dyDescent="0.45"/>
    <row r="584" ht="15.75" customHeight="1" x14ac:dyDescent="0.45"/>
    <row r="585" ht="15.75" customHeight="1" x14ac:dyDescent="0.45"/>
    <row r="586" ht="15.75" customHeight="1" x14ac:dyDescent="0.45"/>
    <row r="587" ht="15.75" customHeight="1" x14ac:dyDescent="0.45"/>
    <row r="588" ht="15.75" customHeight="1" x14ac:dyDescent="0.45"/>
    <row r="589" ht="15.75" customHeight="1" x14ac:dyDescent="0.45"/>
    <row r="590" ht="15.75" customHeight="1" x14ac:dyDescent="0.45"/>
    <row r="591" ht="15.75" customHeight="1" x14ac:dyDescent="0.45"/>
    <row r="592" ht="15.75" customHeight="1" x14ac:dyDescent="0.45"/>
    <row r="593" ht="15.75" customHeight="1" x14ac:dyDescent="0.45"/>
    <row r="594" ht="15.75" customHeight="1" x14ac:dyDescent="0.45"/>
    <row r="595" ht="15.75" customHeight="1" x14ac:dyDescent="0.45"/>
    <row r="596" ht="15.75" customHeight="1" x14ac:dyDescent="0.45"/>
    <row r="597" ht="15.75" customHeight="1" x14ac:dyDescent="0.45"/>
    <row r="598" ht="15.75" customHeight="1" x14ac:dyDescent="0.45"/>
    <row r="599" ht="15.75" customHeight="1" x14ac:dyDescent="0.45"/>
    <row r="600" ht="15.75" customHeight="1" x14ac:dyDescent="0.45"/>
    <row r="601" ht="15.75" customHeight="1" x14ac:dyDescent="0.45"/>
    <row r="602" ht="15.75" customHeight="1" x14ac:dyDescent="0.45"/>
    <row r="603" ht="15.75" customHeight="1" x14ac:dyDescent="0.45"/>
    <row r="604" ht="15.75" customHeight="1" x14ac:dyDescent="0.45"/>
    <row r="605" ht="15.75" customHeight="1" x14ac:dyDescent="0.45"/>
    <row r="606" ht="15.75" customHeight="1" x14ac:dyDescent="0.45"/>
    <row r="607" ht="15.75" customHeight="1" x14ac:dyDescent="0.45"/>
    <row r="608" ht="15.75" customHeight="1" x14ac:dyDescent="0.45"/>
    <row r="609" ht="15.75" customHeight="1" x14ac:dyDescent="0.45"/>
    <row r="610" ht="15.75" customHeight="1" x14ac:dyDescent="0.45"/>
    <row r="611" ht="15.75" customHeight="1" x14ac:dyDescent="0.45"/>
    <row r="612" ht="15.75" customHeight="1" x14ac:dyDescent="0.45"/>
    <row r="613" ht="15.75" customHeight="1" x14ac:dyDescent="0.45"/>
    <row r="614" ht="15.75" customHeight="1" x14ac:dyDescent="0.45"/>
    <row r="615" ht="15.75" customHeight="1" x14ac:dyDescent="0.45"/>
    <row r="616" ht="15.75" customHeight="1" x14ac:dyDescent="0.45"/>
    <row r="617" ht="15.75" customHeight="1" x14ac:dyDescent="0.45"/>
    <row r="618" ht="15.75" customHeight="1" x14ac:dyDescent="0.45"/>
    <row r="619" ht="15.75" customHeight="1" x14ac:dyDescent="0.45"/>
    <row r="620" ht="15.75" customHeight="1" x14ac:dyDescent="0.45"/>
    <row r="621" ht="15.75" customHeight="1" x14ac:dyDescent="0.45"/>
    <row r="622" ht="15.75" customHeight="1" x14ac:dyDescent="0.45"/>
    <row r="623" ht="15.75" customHeight="1" x14ac:dyDescent="0.45"/>
    <row r="624" ht="15.75" customHeight="1" x14ac:dyDescent="0.45"/>
    <row r="625" ht="15.75" customHeight="1" x14ac:dyDescent="0.45"/>
    <row r="626" ht="15.75" customHeight="1" x14ac:dyDescent="0.45"/>
    <row r="627" ht="15.75" customHeight="1" x14ac:dyDescent="0.45"/>
    <row r="628" ht="15.75" customHeight="1" x14ac:dyDescent="0.45"/>
    <row r="629" ht="15.75" customHeight="1" x14ac:dyDescent="0.45"/>
    <row r="630" ht="15.75" customHeight="1" x14ac:dyDescent="0.45"/>
    <row r="631" ht="15.75" customHeight="1" x14ac:dyDescent="0.45"/>
    <row r="632" ht="15.75" customHeight="1" x14ac:dyDescent="0.45"/>
    <row r="633" ht="15.75" customHeight="1" x14ac:dyDescent="0.45"/>
    <row r="634" ht="15.75" customHeight="1" x14ac:dyDescent="0.45"/>
    <row r="635" ht="15.75" customHeight="1" x14ac:dyDescent="0.45"/>
    <row r="636" ht="15.75" customHeight="1" x14ac:dyDescent="0.45"/>
    <row r="637" ht="15.75" customHeight="1" x14ac:dyDescent="0.45"/>
    <row r="638" ht="15.75" customHeight="1" x14ac:dyDescent="0.45"/>
    <row r="639" ht="15.75" customHeight="1" x14ac:dyDescent="0.45"/>
    <row r="640" ht="15.75" customHeight="1" x14ac:dyDescent="0.45"/>
    <row r="641" ht="15.75" customHeight="1" x14ac:dyDescent="0.45"/>
    <row r="642" ht="15.75" customHeight="1" x14ac:dyDescent="0.45"/>
    <row r="643" ht="15.75" customHeight="1" x14ac:dyDescent="0.45"/>
    <row r="644" ht="15.75" customHeight="1" x14ac:dyDescent="0.45"/>
    <row r="645" ht="15.75" customHeight="1" x14ac:dyDescent="0.45"/>
    <row r="646" ht="15.75" customHeight="1" x14ac:dyDescent="0.45"/>
    <row r="647" ht="15.75" customHeight="1" x14ac:dyDescent="0.45"/>
    <row r="648" ht="15.75" customHeight="1" x14ac:dyDescent="0.45"/>
    <row r="649" ht="15.75" customHeight="1" x14ac:dyDescent="0.45"/>
    <row r="650" ht="15.75" customHeight="1" x14ac:dyDescent="0.45"/>
    <row r="651" ht="15.75" customHeight="1" x14ac:dyDescent="0.45"/>
    <row r="652" ht="15.75" customHeight="1" x14ac:dyDescent="0.45"/>
    <row r="653" ht="15.75" customHeight="1" x14ac:dyDescent="0.45"/>
    <row r="654" ht="15.75" customHeight="1" x14ac:dyDescent="0.45"/>
    <row r="655" ht="15.75" customHeight="1" x14ac:dyDescent="0.45"/>
    <row r="656" ht="15.75" customHeight="1" x14ac:dyDescent="0.45"/>
    <row r="657" ht="15.75" customHeight="1" x14ac:dyDescent="0.45"/>
    <row r="658" ht="15.75" customHeight="1" x14ac:dyDescent="0.45"/>
    <row r="659" ht="15.75" customHeight="1" x14ac:dyDescent="0.45"/>
    <row r="660" ht="15.75" customHeight="1" x14ac:dyDescent="0.45"/>
    <row r="661" ht="15.75" customHeight="1" x14ac:dyDescent="0.45"/>
    <row r="662" ht="15.75" customHeight="1" x14ac:dyDescent="0.45"/>
    <row r="663" ht="15.75" customHeight="1" x14ac:dyDescent="0.45"/>
    <row r="664" ht="15.75" customHeight="1" x14ac:dyDescent="0.45"/>
    <row r="665" ht="15.75" customHeight="1" x14ac:dyDescent="0.45"/>
    <row r="666" ht="15.75" customHeight="1" x14ac:dyDescent="0.45"/>
    <row r="667" ht="15.75" customHeight="1" x14ac:dyDescent="0.45"/>
    <row r="668" ht="15.75" customHeight="1" x14ac:dyDescent="0.45"/>
    <row r="669" ht="15.75" customHeight="1" x14ac:dyDescent="0.45"/>
    <row r="670" ht="15.75" customHeight="1" x14ac:dyDescent="0.45"/>
    <row r="671" ht="15.75" customHeight="1" x14ac:dyDescent="0.45"/>
    <row r="672" ht="15.75" customHeight="1" x14ac:dyDescent="0.45"/>
    <row r="673" ht="15.75" customHeight="1" x14ac:dyDescent="0.45"/>
    <row r="674" ht="15.75" customHeight="1" x14ac:dyDescent="0.45"/>
    <row r="675" ht="15.75" customHeight="1" x14ac:dyDescent="0.45"/>
    <row r="676" ht="15.75" customHeight="1" x14ac:dyDescent="0.45"/>
    <row r="677" ht="15.75" customHeight="1" x14ac:dyDescent="0.45"/>
    <row r="678" ht="15.75" customHeight="1" x14ac:dyDescent="0.45"/>
    <row r="679" ht="15.75" customHeight="1" x14ac:dyDescent="0.45"/>
    <row r="680" ht="15.75" customHeight="1" x14ac:dyDescent="0.45"/>
    <row r="681" ht="15.75" customHeight="1" x14ac:dyDescent="0.45"/>
    <row r="682" ht="15.75" customHeight="1" x14ac:dyDescent="0.45"/>
    <row r="683" ht="15.75" customHeight="1" x14ac:dyDescent="0.45"/>
    <row r="684" ht="15.75" customHeight="1" x14ac:dyDescent="0.45"/>
    <row r="685" ht="15.75" customHeight="1" x14ac:dyDescent="0.45"/>
    <row r="686" ht="15.75" customHeight="1" x14ac:dyDescent="0.45"/>
    <row r="687" ht="15.75" customHeight="1" x14ac:dyDescent="0.45"/>
    <row r="688" ht="15.75" customHeight="1" x14ac:dyDescent="0.45"/>
    <row r="689" ht="15.75" customHeight="1" x14ac:dyDescent="0.45"/>
    <row r="690" ht="15.75" customHeight="1" x14ac:dyDescent="0.45"/>
    <row r="691" ht="15.75" customHeight="1" x14ac:dyDescent="0.45"/>
    <row r="692" ht="15.75" customHeight="1" x14ac:dyDescent="0.45"/>
    <row r="693" ht="15.75" customHeight="1" x14ac:dyDescent="0.45"/>
    <row r="694" ht="15.75" customHeight="1" x14ac:dyDescent="0.45"/>
    <row r="695" ht="15.75" customHeight="1" x14ac:dyDescent="0.45"/>
    <row r="696" ht="15.75" customHeight="1" x14ac:dyDescent="0.45"/>
    <row r="697" ht="15.75" customHeight="1" x14ac:dyDescent="0.45"/>
    <row r="698" ht="15.75" customHeight="1" x14ac:dyDescent="0.45"/>
    <row r="699" ht="15.75" customHeight="1" x14ac:dyDescent="0.45"/>
    <row r="700" ht="15.75" customHeight="1" x14ac:dyDescent="0.45"/>
    <row r="701" ht="15.75" customHeight="1" x14ac:dyDescent="0.45"/>
    <row r="702" ht="15.75" customHeight="1" x14ac:dyDescent="0.45"/>
    <row r="703" ht="15.75" customHeight="1" x14ac:dyDescent="0.45"/>
    <row r="704" ht="15.75" customHeight="1" x14ac:dyDescent="0.45"/>
    <row r="705" ht="15.75" customHeight="1" x14ac:dyDescent="0.45"/>
    <row r="706" ht="15.75" customHeight="1" x14ac:dyDescent="0.45"/>
    <row r="707" ht="15.75" customHeight="1" x14ac:dyDescent="0.45"/>
    <row r="708" ht="15.75" customHeight="1" x14ac:dyDescent="0.45"/>
    <row r="709" ht="15.75" customHeight="1" x14ac:dyDescent="0.45"/>
    <row r="710" ht="15.75" customHeight="1" x14ac:dyDescent="0.45"/>
    <row r="711" ht="15.75" customHeight="1" x14ac:dyDescent="0.45"/>
    <row r="712" ht="15.75" customHeight="1" x14ac:dyDescent="0.45"/>
    <row r="713" ht="15.75" customHeight="1" x14ac:dyDescent="0.45"/>
    <row r="714" ht="15.75" customHeight="1" x14ac:dyDescent="0.45"/>
    <row r="715" ht="15.75" customHeight="1" x14ac:dyDescent="0.45"/>
    <row r="716" ht="15.75" customHeight="1" x14ac:dyDescent="0.45"/>
    <row r="717" ht="15.75" customHeight="1" x14ac:dyDescent="0.45"/>
    <row r="718" ht="15.75" customHeight="1" x14ac:dyDescent="0.45"/>
    <row r="719" ht="15.75" customHeight="1" x14ac:dyDescent="0.45"/>
    <row r="720" ht="15.75" customHeight="1" x14ac:dyDescent="0.45"/>
    <row r="721" ht="15.75" customHeight="1" x14ac:dyDescent="0.45"/>
    <row r="722" ht="15.75" customHeight="1" x14ac:dyDescent="0.45"/>
    <row r="723" ht="15.75" customHeight="1" x14ac:dyDescent="0.45"/>
    <row r="724" ht="15.75" customHeight="1" x14ac:dyDescent="0.45"/>
    <row r="725" ht="15.75" customHeight="1" x14ac:dyDescent="0.45"/>
    <row r="726" ht="15.75" customHeight="1" x14ac:dyDescent="0.45"/>
    <row r="727" ht="15.75" customHeight="1" x14ac:dyDescent="0.45"/>
    <row r="728" ht="15.75" customHeight="1" x14ac:dyDescent="0.45"/>
    <row r="729" ht="15.75" customHeight="1" x14ac:dyDescent="0.45"/>
    <row r="730" ht="15.75" customHeight="1" x14ac:dyDescent="0.45"/>
    <row r="731" ht="15.75" customHeight="1" x14ac:dyDescent="0.45"/>
    <row r="732" ht="15.75" customHeight="1" x14ac:dyDescent="0.45"/>
    <row r="733" ht="15.75" customHeight="1" x14ac:dyDescent="0.45"/>
    <row r="734" ht="15.75" customHeight="1" x14ac:dyDescent="0.45"/>
    <row r="735" ht="15.75" customHeight="1" x14ac:dyDescent="0.45"/>
    <row r="736" ht="15.75" customHeight="1" x14ac:dyDescent="0.45"/>
    <row r="737" ht="15.75" customHeight="1" x14ac:dyDescent="0.45"/>
    <row r="738" ht="15.75" customHeight="1" x14ac:dyDescent="0.45"/>
    <row r="739" ht="15.75" customHeight="1" x14ac:dyDescent="0.45"/>
    <row r="740" ht="15.75" customHeight="1" x14ac:dyDescent="0.45"/>
    <row r="741" ht="15.75" customHeight="1" x14ac:dyDescent="0.45"/>
    <row r="742" ht="15.75" customHeight="1" x14ac:dyDescent="0.45"/>
    <row r="743" ht="15.75" customHeight="1" x14ac:dyDescent="0.45"/>
    <row r="744" ht="15.75" customHeight="1" x14ac:dyDescent="0.45"/>
    <row r="745" ht="15.75" customHeight="1" x14ac:dyDescent="0.45"/>
    <row r="746" ht="15.75" customHeight="1" x14ac:dyDescent="0.45"/>
    <row r="747" ht="15.75" customHeight="1" x14ac:dyDescent="0.45"/>
    <row r="748" ht="15.75" customHeight="1" x14ac:dyDescent="0.45"/>
    <row r="749" ht="15.75" customHeight="1" x14ac:dyDescent="0.45"/>
    <row r="750" ht="15.75" customHeight="1" x14ac:dyDescent="0.45"/>
    <row r="751" ht="15.75" customHeight="1" x14ac:dyDescent="0.45"/>
    <row r="752" ht="15.75" customHeight="1" x14ac:dyDescent="0.45"/>
    <row r="753" ht="15.75" customHeight="1" x14ac:dyDescent="0.45"/>
    <row r="754" ht="15.75" customHeight="1" x14ac:dyDescent="0.45"/>
    <row r="755" ht="15.75" customHeight="1" x14ac:dyDescent="0.45"/>
    <row r="756" ht="15.75" customHeight="1" x14ac:dyDescent="0.45"/>
    <row r="757" ht="15.75" customHeight="1" x14ac:dyDescent="0.45"/>
    <row r="758" ht="15.75" customHeight="1" x14ac:dyDescent="0.45"/>
    <row r="759" ht="15.75" customHeight="1" x14ac:dyDescent="0.45"/>
    <row r="760" ht="15.75" customHeight="1" x14ac:dyDescent="0.45"/>
    <row r="761" ht="15.75" customHeight="1" x14ac:dyDescent="0.45"/>
    <row r="762" ht="15.75" customHeight="1" x14ac:dyDescent="0.45"/>
    <row r="763" ht="15.75" customHeight="1" x14ac:dyDescent="0.45"/>
    <row r="764" ht="15.75" customHeight="1" x14ac:dyDescent="0.45"/>
    <row r="765" ht="15.75" customHeight="1" x14ac:dyDescent="0.45"/>
    <row r="766" ht="15.75" customHeight="1" x14ac:dyDescent="0.45"/>
    <row r="767" ht="15.75" customHeight="1" x14ac:dyDescent="0.45"/>
    <row r="768" ht="15.75" customHeight="1" x14ac:dyDescent="0.45"/>
    <row r="769" ht="15.75" customHeight="1" x14ac:dyDescent="0.45"/>
    <row r="770" ht="15.75" customHeight="1" x14ac:dyDescent="0.45"/>
    <row r="771" ht="15.75" customHeight="1" x14ac:dyDescent="0.45"/>
    <row r="772" ht="15.75" customHeight="1" x14ac:dyDescent="0.45"/>
    <row r="773" ht="15.75" customHeight="1" x14ac:dyDescent="0.45"/>
    <row r="774" ht="15.75" customHeight="1" x14ac:dyDescent="0.45"/>
    <row r="775" ht="15.75" customHeight="1" x14ac:dyDescent="0.45"/>
    <row r="776" ht="15.75" customHeight="1" x14ac:dyDescent="0.45"/>
    <row r="777" ht="15.75" customHeight="1" x14ac:dyDescent="0.45"/>
    <row r="778" ht="15.75" customHeight="1" x14ac:dyDescent="0.45"/>
    <row r="779" ht="15.75" customHeight="1" x14ac:dyDescent="0.45"/>
    <row r="780" ht="15.75" customHeight="1" x14ac:dyDescent="0.45"/>
    <row r="781" ht="15.75" customHeight="1" x14ac:dyDescent="0.45"/>
    <row r="782" ht="15.75" customHeight="1" x14ac:dyDescent="0.45"/>
    <row r="783" ht="15.75" customHeight="1" x14ac:dyDescent="0.45"/>
    <row r="784" ht="15.75" customHeight="1" x14ac:dyDescent="0.45"/>
    <row r="785" ht="15.75" customHeight="1" x14ac:dyDescent="0.45"/>
    <row r="786" ht="15.75" customHeight="1" x14ac:dyDescent="0.45"/>
    <row r="787" ht="15.75" customHeight="1" x14ac:dyDescent="0.45"/>
    <row r="788" ht="15.75" customHeight="1" x14ac:dyDescent="0.45"/>
    <row r="789" ht="15.75" customHeight="1" x14ac:dyDescent="0.45"/>
    <row r="790" ht="15.75" customHeight="1" x14ac:dyDescent="0.45"/>
    <row r="791" ht="15.75" customHeight="1" x14ac:dyDescent="0.45"/>
    <row r="792" ht="15.75" customHeight="1" x14ac:dyDescent="0.45"/>
    <row r="793" ht="15.75" customHeight="1" x14ac:dyDescent="0.45"/>
    <row r="794" ht="15.75" customHeight="1" x14ac:dyDescent="0.45"/>
    <row r="795" ht="15.75" customHeight="1" x14ac:dyDescent="0.45"/>
    <row r="796" ht="15.75" customHeight="1" x14ac:dyDescent="0.45"/>
    <row r="797" ht="15.75" customHeight="1" x14ac:dyDescent="0.45"/>
    <row r="798" ht="15.75" customHeight="1" x14ac:dyDescent="0.45"/>
    <row r="799" ht="15.75" customHeight="1" x14ac:dyDescent="0.45"/>
    <row r="800" ht="15.75" customHeight="1" x14ac:dyDescent="0.45"/>
    <row r="801" ht="15.75" customHeight="1" x14ac:dyDescent="0.45"/>
    <row r="802" ht="15.75" customHeight="1" x14ac:dyDescent="0.45"/>
    <row r="803" ht="15.75" customHeight="1" x14ac:dyDescent="0.45"/>
    <row r="804" ht="15.75" customHeight="1" x14ac:dyDescent="0.45"/>
    <row r="805" ht="15.75" customHeight="1" x14ac:dyDescent="0.45"/>
    <row r="806" ht="15.75" customHeight="1" x14ac:dyDescent="0.45"/>
    <row r="807" ht="15.75" customHeight="1" x14ac:dyDescent="0.45"/>
    <row r="808" ht="15.75" customHeight="1" x14ac:dyDescent="0.45"/>
    <row r="809" ht="15.75" customHeight="1" x14ac:dyDescent="0.45"/>
    <row r="810" ht="15.75" customHeight="1" x14ac:dyDescent="0.45"/>
    <row r="811" ht="15.75" customHeight="1" x14ac:dyDescent="0.45"/>
    <row r="812" ht="15.75" customHeight="1" x14ac:dyDescent="0.45"/>
    <row r="813" ht="15.75" customHeight="1" x14ac:dyDescent="0.45"/>
    <row r="814" ht="15.75" customHeight="1" x14ac:dyDescent="0.45"/>
    <row r="815" ht="15.75" customHeight="1" x14ac:dyDescent="0.45"/>
    <row r="816" ht="15.75" customHeight="1" x14ac:dyDescent="0.45"/>
    <row r="817" ht="15.75" customHeight="1" x14ac:dyDescent="0.45"/>
    <row r="818" ht="15.75" customHeight="1" x14ac:dyDescent="0.45"/>
    <row r="819" ht="15.75" customHeight="1" x14ac:dyDescent="0.45"/>
    <row r="820" ht="15.75" customHeight="1" x14ac:dyDescent="0.45"/>
    <row r="821" ht="15.75" customHeight="1" x14ac:dyDescent="0.45"/>
    <row r="822" ht="15.75" customHeight="1" x14ac:dyDescent="0.45"/>
    <row r="823" ht="15.75" customHeight="1" x14ac:dyDescent="0.45"/>
    <row r="824" ht="15.75" customHeight="1" x14ac:dyDescent="0.45"/>
    <row r="825" ht="15.75" customHeight="1" x14ac:dyDescent="0.45"/>
    <row r="826" ht="15.75" customHeight="1" x14ac:dyDescent="0.45"/>
    <row r="827" ht="15.75" customHeight="1" x14ac:dyDescent="0.45"/>
    <row r="828" ht="15.75" customHeight="1" x14ac:dyDescent="0.45"/>
    <row r="829" ht="15.75" customHeight="1" x14ac:dyDescent="0.45"/>
    <row r="830" ht="15.75" customHeight="1" x14ac:dyDescent="0.45"/>
    <row r="831" ht="15.75" customHeight="1" x14ac:dyDescent="0.45"/>
    <row r="832" ht="15.75" customHeight="1" x14ac:dyDescent="0.45"/>
    <row r="833" ht="15.75" customHeight="1" x14ac:dyDescent="0.45"/>
    <row r="834" ht="15.75" customHeight="1" x14ac:dyDescent="0.45"/>
    <row r="835" ht="15.75" customHeight="1" x14ac:dyDescent="0.45"/>
    <row r="836" ht="15.75" customHeight="1" x14ac:dyDescent="0.45"/>
    <row r="837" ht="15.75" customHeight="1" x14ac:dyDescent="0.45"/>
    <row r="838" ht="15.75" customHeight="1" x14ac:dyDescent="0.45"/>
    <row r="839" ht="15.75" customHeight="1" x14ac:dyDescent="0.45"/>
    <row r="840" ht="15.75" customHeight="1" x14ac:dyDescent="0.45"/>
    <row r="841" ht="15.75" customHeight="1" x14ac:dyDescent="0.45"/>
    <row r="842" ht="15.75" customHeight="1" x14ac:dyDescent="0.45"/>
    <row r="843" ht="15.75" customHeight="1" x14ac:dyDescent="0.45"/>
    <row r="844" ht="15.75" customHeight="1" x14ac:dyDescent="0.45"/>
    <row r="845" ht="15.75" customHeight="1" x14ac:dyDescent="0.45"/>
    <row r="846" ht="15.75" customHeight="1" x14ac:dyDescent="0.45"/>
    <row r="847" ht="15.75" customHeight="1" x14ac:dyDescent="0.45"/>
    <row r="848" ht="15.75" customHeight="1" x14ac:dyDescent="0.45"/>
    <row r="849" ht="15.75" customHeight="1" x14ac:dyDescent="0.45"/>
    <row r="850" ht="15.75" customHeight="1" x14ac:dyDescent="0.45"/>
    <row r="851" ht="15.75" customHeight="1" x14ac:dyDescent="0.45"/>
    <row r="852" ht="15.75" customHeight="1" x14ac:dyDescent="0.45"/>
    <row r="853" ht="15.75" customHeight="1" x14ac:dyDescent="0.45"/>
    <row r="854" ht="15.75" customHeight="1" x14ac:dyDescent="0.45"/>
    <row r="855" ht="15.75" customHeight="1" x14ac:dyDescent="0.45"/>
    <row r="856" ht="15.75" customHeight="1" x14ac:dyDescent="0.45"/>
    <row r="857" ht="15.75" customHeight="1" x14ac:dyDescent="0.45"/>
    <row r="858" ht="15.75" customHeight="1" x14ac:dyDescent="0.45"/>
    <row r="859" ht="15.75" customHeight="1" x14ac:dyDescent="0.45"/>
    <row r="860" ht="15.75" customHeight="1" x14ac:dyDescent="0.45"/>
    <row r="861" ht="15.75" customHeight="1" x14ac:dyDescent="0.45"/>
    <row r="862" ht="15.75" customHeight="1" x14ac:dyDescent="0.45"/>
    <row r="863" ht="15.75" customHeight="1" x14ac:dyDescent="0.45"/>
    <row r="864" ht="15.75" customHeight="1" x14ac:dyDescent="0.45"/>
    <row r="865" ht="15.75" customHeight="1" x14ac:dyDescent="0.45"/>
    <row r="866" ht="15.75" customHeight="1" x14ac:dyDescent="0.45"/>
    <row r="867" ht="15.75" customHeight="1" x14ac:dyDescent="0.45"/>
    <row r="868" ht="15.75" customHeight="1" x14ac:dyDescent="0.45"/>
    <row r="869" ht="15.75" customHeight="1" x14ac:dyDescent="0.45"/>
    <row r="870" ht="15.75" customHeight="1" x14ac:dyDescent="0.45"/>
    <row r="871" ht="15.75" customHeight="1" x14ac:dyDescent="0.45"/>
    <row r="872" ht="15.75" customHeight="1" x14ac:dyDescent="0.45"/>
    <row r="873" ht="15.75" customHeight="1" x14ac:dyDescent="0.45"/>
    <row r="874" ht="15.75" customHeight="1" x14ac:dyDescent="0.45"/>
    <row r="875" ht="15.75" customHeight="1" x14ac:dyDescent="0.45"/>
    <row r="876" ht="15.75" customHeight="1" x14ac:dyDescent="0.45"/>
    <row r="877" ht="15.75" customHeight="1" x14ac:dyDescent="0.45"/>
    <row r="878" ht="15.75" customHeight="1" x14ac:dyDescent="0.45"/>
    <row r="879" ht="15.75" customHeight="1" x14ac:dyDescent="0.45"/>
    <row r="880" ht="15.75" customHeight="1" x14ac:dyDescent="0.45"/>
    <row r="881" ht="15.75" customHeight="1" x14ac:dyDescent="0.45"/>
    <row r="882" ht="15.75" customHeight="1" x14ac:dyDescent="0.45"/>
    <row r="883" ht="15.75" customHeight="1" x14ac:dyDescent="0.45"/>
    <row r="884" ht="15.75" customHeight="1" x14ac:dyDescent="0.45"/>
    <row r="885" ht="15.75" customHeight="1" x14ac:dyDescent="0.45"/>
    <row r="886" ht="15.75" customHeight="1" x14ac:dyDescent="0.45"/>
    <row r="887" ht="15.75" customHeight="1" x14ac:dyDescent="0.45"/>
    <row r="888" ht="15.75" customHeight="1" x14ac:dyDescent="0.45"/>
    <row r="889" ht="15.75" customHeight="1" x14ac:dyDescent="0.45"/>
    <row r="890" ht="15.75" customHeight="1" x14ac:dyDescent="0.45"/>
    <row r="891" ht="15.75" customHeight="1" x14ac:dyDescent="0.45"/>
    <row r="892" ht="15.75" customHeight="1" x14ac:dyDescent="0.45"/>
    <row r="893" ht="15.75" customHeight="1" x14ac:dyDescent="0.45"/>
    <row r="894" ht="15.75" customHeight="1" x14ac:dyDescent="0.45"/>
    <row r="895" ht="15.75" customHeight="1" x14ac:dyDescent="0.45"/>
    <row r="896" ht="15.75" customHeight="1" x14ac:dyDescent="0.45"/>
    <row r="897" ht="15.75" customHeight="1" x14ac:dyDescent="0.45"/>
    <row r="898" ht="15.75" customHeight="1" x14ac:dyDescent="0.45"/>
    <row r="899" ht="15.75" customHeight="1" x14ac:dyDescent="0.45"/>
    <row r="900" ht="15.75" customHeight="1" x14ac:dyDescent="0.45"/>
    <row r="901" ht="15.75" customHeight="1" x14ac:dyDescent="0.45"/>
    <row r="902" ht="15.75" customHeight="1" x14ac:dyDescent="0.45"/>
    <row r="903" ht="15.75" customHeight="1" x14ac:dyDescent="0.45"/>
    <row r="904" ht="15.75" customHeight="1" x14ac:dyDescent="0.45"/>
    <row r="905" ht="15.75" customHeight="1" x14ac:dyDescent="0.45"/>
    <row r="906" ht="15.75" customHeight="1" x14ac:dyDescent="0.45"/>
    <row r="907" ht="15.75" customHeight="1" x14ac:dyDescent="0.45"/>
    <row r="908" ht="15.75" customHeight="1" x14ac:dyDescent="0.45"/>
    <row r="909" ht="15.75" customHeight="1" x14ac:dyDescent="0.45"/>
    <row r="910" ht="15.75" customHeight="1" x14ac:dyDescent="0.45"/>
    <row r="911" ht="15.75" customHeight="1" x14ac:dyDescent="0.45"/>
    <row r="912" ht="15.75" customHeight="1" x14ac:dyDescent="0.45"/>
    <row r="913" ht="15.75" customHeight="1" x14ac:dyDescent="0.45"/>
    <row r="914" ht="15.75" customHeight="1" x14ac:dyDescent="0.45"/>
    <row r="915" ht="15.75" customHeight="1" x14ac:dyDescent="0.45"/>
    <row r="916" ht="15.75" customHeight="1" x14ac:dyDescent="0.45"/>
    <row r="917" ht="15.75" customHeight="1" x14ac:dyDescent="0.45"/>
    <row r="918" ht="15.75" customHeight="1" x14ac:dyDescent="0.45"/>
    <row r="919" ht="15.75" customHeight="1" x14ac:dyDescent="0.45"/>
    <row r="920" ht="15.75" customHeight="1" x14ac:dyDescent="0.45"/>
    <row r="921" ht="15.75" customHeight="1" x14ac:dyDescent="0.45"/>
    <row r="922" ht="15.75" customHeight="1" x14ac:dyDescent="0.45"/>
    <row r="923" ht="15.75" customHeight="1" x14ac:dyDescent="0.45"/>
    <row r="924" ht="15.75" customHeight="1" x14ac:dyDescent="0.45"/>
    <row r="925" ht="15.75" customHeight="1" x14ac:dyDescent="0.45"/>
    <row r="926" ht="15.75" customHeight="1" x14ac:dyDescent="0.45"/>
    <row r="927" ht="15.75" customHeight="1" x14ac:dyDescent="0.45"/>
    <row r="928" ht="15.75" customHeight="1" x14ac:dyDescent="0.45"/>
    <row r="929" ht="15.75" customHeight="1" x14ac:dyDescent="0.45"/>
    <row r="930" ht="15.75" customHeight="1" x14ac:dyDescent="0.45"/>
    <row r="931" ht="15.75" customHeight="1" x14ac:dyDescent="0.45"/>
    <row r="932" ht="15.75" customHeight="1" x14ac:dyDescent="0.45"/>
    <row r="933" ht="15.75" customHeight="1" x14ac:dyDescent="0.45"/>
    <row r="934" ht="15.75" customHeight="1" x14ac:dyDescent="0.45"/>
    <row r="935" ht="15.75" customHeight="1" x14ac:dyDescent="0.45"/>
    <row r="936" ht="15.75" customHeight="1" x14ac:dyDescent="0.45"/>
    <row r="937" ht="15.75" customHeight="1" x14ac:dyDescent="0.45"/>
    <row r="938" ht="15.75" customHeight="1" x14ac:dyDescent="0.45"/>
    <row r="939" ht="15.75" customHeight="1" x14ac:dyDescent="0.45"/>
    <row r="940" ht="15.75" customHeight="1" x14ac:dyDescent="0.45"/>
    <row r="941" ht="15.75" customHeight="1" x14ac:dyDescent="0.45"/>
    <row r="942" ht="15.75" customHeight="1" x14ac:dyDescent="0.45"/>
    <row r="943" ht="15.75" customHeight="1" x14ac:dyDescent="0.45"/>
    <row r="944" ht="15.75" customHeight="1" x14ac:dyDescent="0.45"/>
    <row r="945" ht="15.75" customHeight="1" x14ac:dyDescent="0.45"/>
    <row r="946" ht="15.75" customHeight="1" x14ac:dyDescent="0.45"/>
    <row r="947" ht="15.75" customHeight="1" x14ac:dyDescent="0.45"/>
    <row r="948" ht="15.75" customHeight="1" x14ac:dyDescent="0.45"/>
    <row r="949" ht="15.75" customHeight="1" x14ac:dyDescent="0.45"/>
    <row r="950" ht="15.75" customHeight="1" x14ac:dyDescent="0.45"/>
    <row r="951" ht="15.75" customHeight="1" x14ac:dyDescent="0.45"/>
    <row r="952" ht="15.75" customHeight="1" x14ac:dyDescent="0.45"/>
    <row r="953" ht="15.75" customHeight="1" x14ac:dyDescent="0.45"/>
    <row r="954" ht="15.75" customHeight="1" x14ac:dyDescent="0.45"/>
    <row r="955" ht="15.75" customHeight="1" x14ac:dyDescent="0.45"/>
    <row r="956" ht="15.75" customHeight="1" x14ac:dyDescent="0.45"/>
    <row r="957" ht="15.75" customHeight="1" x14ac:dyDescent="0.45"/>
    <row r="958" ht="15.75" customHeight="1" x14ac:dyDescent="0.45"/>
    <row r="959" ht="15.75" customHeight="1" x14ac:dyDescent="0.45"/>
    <row r="960" ht="15.75" customHeight="1" x14ac:dyDescent="0.45"/>
    <row r="961" ht="15.75" customHeight="1" x14ac:dyDescent="0.45"/>
    <row r="962" ht="15.75" customHeight="1" x14ac:dyDescent="0.45"/>
    <row r="963" ht="15.75" customHeight="1" x14ac:dyDescent="0.45"/>
    <row r="964" ht="15.75" customHeight="1" x14ac:dyDescent="0.45"/>
    <row r="965" ht="15.75" customHeight="1" x14ac:dyDescent="0.45"/>
    <row r="966" ht="15.75" customHeight="1" x14ac:dyDescent="0.45"/>
    <row r="967" ht="15.75" customHeight="1" x14ac:dyDescent="0.45"/>
    <row r="968" ht="15.75" customHeight="1" x14ac:dyDescent="0.45"/>
    <row r="969" ht="15.75" customHeight="1" x14ac:dyDescent="0.45"/>
    <row r="970" ht="15.75" customHeight="1" x14ac:dyDescent="0.45"/>
    <row r="971" ht="15.75" customHeight="1" x14ac:dyDescent="0.45"/>
    <row r="972" ht="15.75" customHeight="1" x14ac:dyDescent="0.45"/>
    <row r="973" ht="15.75" customHeight="1" x14ac:dyDescent="0.45"/>
    <row r="974" ht="15.75" customHeight="1" x14ac:dyDescent="0.45"/>
    <row r="975" ht="15.75" customHeight="1" x14ac:dyDescent="0.45"/>
    <row r="976" ht="15.75" customHeight="1" x14ac:dyDescent="0.45"/>
    <row r="977" ht="15.75" customHeight="1" x14ac:dyDescent="0.45"/>
    <row r="978" ht="15.75" customHeight="1" x14ac:dyDescent="0.45"/>
    <row r="979" ht="15.75" customHeight="1" x14ac:dyDescent="0.45"/>
    <row r="980" ht="15.75" customHeight="1" x14ac:dyDescent="0.45"/>
    <row r="981" ht="15.75" customHeight="1" x14ac:dyDescent="0.45"/>
    <row r="982" ht="15.75" customHeight="1" x14ac:dyDescent="0.45"/>
    <row r="983" ht="15.75" customHeight="1" x14ac:dyDescent="0.45"/>
    <row r="984" ht="15.75" customHeight="1" x14ac:dyDescent="0.45"/>
    <row r="985" ht="15.75" customHeight="1" x14ac:dyDescent="0.45"/>
    <row r="986" ht="15.75" customHeight="1" x14ac:dyDescent="0.45"/>
    <row r="987" ht="15.75" customHeight="1" x14ac:dyDescent="0.45"/>
    <row r="988" ht="15.75" customHeight="1" x14ac:dyDescent="0.45"/>
    <row r="989" ht="15.75" customHeight="1" x14ac:dyDescent="0.45"/>
    <row r="990" ht="15.75" customHeight="1" x14ac:dyDescent="0.45"/>
    <row r="991" ht="15.75" customHeight="1" x14ac:dyDescent="0.45"/>
    <row r="992" ht="15.75" customHeight="1" x14ac:dyDescent="0.45"/>
    <row r="993" ht="15.75" customHeight="1" x14ac:dyDescent="0.45"/>
    <row r="994" ht="15.75" customHeight="1" x14ac:dyDescent="0.45"/>
    <row r="995" ht="15.75" customHeight="1" x14ac:dyDescent="0.45"/>
    <row r="996" ht="15.75" customHeight="1" x14ac:dyDescent="0.45"/>
    <row r="997" ht="15.75" customHeight="1" x14ac:dyDescent="0.45"/>
    <row r="998" ht="15.75" customHeight="1" x14ac:dyDescent="0.45"/>
    <row r="999" ht="15.75" customHeight="1" x14ac:dyDescent="0.45"/>
    <row r="1000" ht="15.75" customHeight="1" x14ac:dyDescent="0.45"/>
    <row r="1001" ht="15.75" customHeight="1" x14ac:dyDescent="0.45"/>
    <row r="1002" ht="15.75" customHeight="1" x14ac:dyDescent="0.45"/>
    <row r="1003" ht="15.75" customHeight="1" x14ac:dyDescent="0.45"/>
    <row r="1004" ht="15.75" customHeight="1" x14ac:dyDescent="0.45"/>
  </sheetData>
  <mergeCells count="8">
    <mergeCell ref="D108:F108"/>
    <mergeCell ref="K108:M108"/>
    <mergeCell ref="D30:F30"/>
    <mergeCell ref="K30:M30"/>
    <mergeCell ref="D56:F56"/>
    <mergeCell ref="K56:M56"/>
    <mergeCell ref="D82:F82"/>
    <mergeCell ref="K82:M82"/>
  </mergeCells>
  <pageMargins left="0.7" right="0.7" top="0.75" bottom="0.75" header="0" footer="0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AD47"/>
  </sheetPr>
  <dimension ref="A1:AJ1004"/>
  <sheetViews>
    <sheetView zoomScale="80" zoomScaleNormal="80" workbookViewId="0">
      <selection activeCell="A2" sqref="A2"/>
    </sheetView>
  </sheetViews>
  <sheetFormatPr defaultColWidth="14.46484375" defaultRowHeight="15" customHeight="1" x14ac:dyDescent="0.45"/>
  <cols>
    <col min="1" max="1" width="22.53125" style="105" customWidth="1"/>
    <col min="2" max="3" width="21.1328125" style="105" customWidth="1"/>
    <col min="4" max="4" width="15" style="105" customWidth="1"/>
    <col min="5" max="5" width="22.1328125" style="105" customWidth="1"/>
    <col min="6" max="9" width="17.33203125" style="105" customWidth="1"/>
    <col min="10" max="10" width="11.1328125" style="105" customWidth="1"/>
    <col min="11" max="11" width="19.86328125" style="105" customWidth="1"/>
    <col min="12" max="16" width="16" style="105" customWidth="1"/>
    <col min="17" max="36" width="8.6640625" style="105" customWidth="1"/>
    <col min="37" max="16384" width="14.46484375" style="105"/>
  </cols>
  <sheetData>
    <row r="1" spans="1:9" ht="23.25" x14ac:dyDescent="0.7">
      <c r="A1" s="1" t="s">
        <v>0</v>
      </c>
    </row>
    <row r="2" spans="1:9" ht="23.25" x14ac:dyDescent="0.7">
      <c r="A2" s="2" t="s">
        <v>63</v>
      </c>
    </row>
    <row r="4" spans="1:9" ht="14.25" x14ac:dyDescent="0.45">
      <c r="A4" s="105" t="s">
        <v>2</v>
      </c>
      <c r="D4" s="3">
        <v>43619</v>
      </c>
    </row>
    <row r="5" spans="1:9" ht="14.25" x14ac:dyDescent="0.45">
      <c r="A5" s="105" t="s">
        <v>3</v>
      </c>
      <c r="D5" s="4">
        <v>43654</v>
      </c>
    </row>
    <row r="6" spans="1:9" ht="14.25" x14ac:dyDescent="0.45">
      <c r="A6" s="5" t="s">
        <v>4</v>
      </c>
      <c r="B6" s="6"/>
      <c r="C6" s="6"/>
    </row>
    <row r="7" spans="1:9" ht="14.25" x14ac:dyDescent="0.45">
      <c r="B7" s="6"/>
      <c r="C7" s="6"/>
    </row>
    <row r="8" spans="1:9" ht="14.25" x14ac:dyDescent="0.45">
      <c r="A8" s="7" t="s">
        <v>5</v>
      </c>
      <c r="D8" s="8" t="s">
        <v>6</v>
      </c>
      <c r="G8" s="8" t="s">
        <v>6</v>
      </c>
    </row>
    <row r="9" spans="1:9" ht="14.25" x14ac:dyDescent="0.45">
      <c r="A9" s="7"/>
      <c r="D9" s="8"/>
      <c r="G9" s="8"/>
    </row>
    <row r="10" spans="1:9" ht="14.25" x14ac:dyDescent="0.45">
      <c r="A10" s="7" t="s">
        <v>38</v>
      </c>
      <c r="B10" s="9" t="s">
        <v>7</v>
      </c>
      <c r="C10" s="9"/>
      <c r="D10" s="8" t="s">
        <v>29</v>
      </c>
      <c r="E10" s="9" t="s">
        <v>7</v>
      </c>
      <c r="G10" s="8" t="s">
        <v>41</v>
      </c>
      <c r="H10" s="9" t="s">
        <v>7</v>
      </c>
      <c r="I10" s="9"/>
    </row>
    <row r="11" spans="1:9" ht="14.25" x14ac:dyDescent="0.45">
      <c r="A11" s="10" t="s">
        <v>8</v>
      </c>
      <c r="B11" s="123">
        <v>136.05199999999999</v>
      </c>
      <c r="C11" s="121"/>
      <c r="D11" s="11" t="s">
        <v>8</v>
      </c>
      <c r="E11" s="125">
        <v>123.98</v>
      </c>
      <c r="G11" s="11" t="s">
        <v>8</v>
      </c>
      <c r="H11" s="125">
        <v>154.87</v>
      </c>
      <c r="I11" s="84"/>
    </row>
    <row r="12" spans="1:9" ht="14.25" x14ac:dyDescent="0.45">
      <c r="A12" s="10" t="s">
        <v>9</v>
      </c>
      <c r="B12" s="7">
        <v>142.36000000000001</v>
      </c>
      <c r="C12" s="121"/>
      <c r="D12" s="11" t="s">
        <v>9</v>
      </c>
      <c r="E12" s="125">
        <v>145.87</v>
      </c>
      <c r="G12" s="11" t="s">
        <v>9</v>
      </c>
      <c r="H12" s="125">
        <v>125.84</v>
      </c>
      <c r="I12" s="84"/>
    </row>
    <row r="13" spans="1:9" ht="14.25" x14ac:dyDescent="0.45">
      <c r="A13" s="7" t="s">
        <v>28</v>
      </c>
      <c r="B13" s="7"/>
      <c r="C13" s="121"/>
      <c r="D13" s="8" t="s">
        <v>30</v>
      </c>
      <c r="E13" s="125"/>
      <c r="G13" s="8" t="s">
        <v>42</v>
      </c>
      <c r="H13" s="125"/>
      <c r="I13" s="84"/>
    </row>
    <row r="14" spans="1:9" ht="14.25" x14ac:dyDescent="0.45">
      <c r="A14" s="10" t="s">
        <v>8</v>
      </c>
      <c r="B14" s="7">
        <v>86.14</v>
      </c>
      <c r="C14" s="121"/>
      <c r="D14" s="11" t="s">
        <v>8</v>
      </c>
      <c r="E14" s="125">
        <v>150.22999999999999</v>
      </c>
      <c r="G14" s="11" t="s">
        <v>8</v>
      </c>
      <c r="H14" s="125">
        <v>142.86000000000001</v>
      </c>
      <c r="I14" s="84"/>
    </row>
    <row r="15" spans="1:9" ht="14.25" x14ac:dyDescent="0.45">
      <c r="A15" s="10" t="s">
        <v>9</v>
      </c>
      <c r="B15" s="7">
        <v>97.71</v>
      </c>
      <c r="C15" s="121"/>
      <c r="D15" s="11" t="s">
        <v>9</v>
      </c>
      <c r="E15" s="125">
        <v>138.76</v>
      </c>
      <c r="G15" s="11" t="s">
        <v>9</v>
      </c>
      <c r="H15" s="125">
        <v>102.64</v>
      </c>
      <c r="I15" s="84"/>
    </row>
    <row r="16" spans="1:9" ht="14.25" x14ac:dyDescent="0.45">
      <c r="A16" s="7" t="s">
        <v>39</v>
      </c>
      <c r="B16" s="7"/>
      <c r="C16" s="121"/>
      <c r="D16" s="8" t="s">
        <v>31</v>
      </c>
      <c r="E16" s="125"/>
      <c r="G16" s="8" t="s">
        <v>43</v>
      </c>
      <c r="H16" s="125"/>
      <c r="I16" s="84"/>
    </row>
    <row r="17" spans="1:15" ht="14.25" x14ac:dyDescent="0.45">
      <c r="A17" s="10" t="s">
        <v>8</v>
      </c>
      <c r="B17" s="7">
        <v>89.67</v>
      </c>
      <c r="C17" s="121"/>
      <c r="D17" s="11" t="s">
        <v>8</v>
      </c>
      <c r="E17" s="125">
        <v>105.87</v>
      </c>
      <c r="G17" s="11" t="s">
        <v>8</v>
      </c>
      <c r="H17" s="125">
        <v>115.97</v>
      </c>
      <c r="I17" s="84"/>
    </row>
    <row r="18" spans="1:15" ht="14.25" x14ac:dyDescent="0.45">
      <c r="A18" s="10" t="s">
        <v>9</v>
      </c>
      <c r="B18" s="7">
        <v>90.56</v>
      </c>
      <c r="C18" s="121"/>
      <c r="D18" s="11" t="s">
        <v>9</v>
      </c>
      <c r="E18" s="125">
        <v>127.93</v>
      </c>
      <c r="G18" s="11" t="s">
        <v>9</v>
      </c>
      <c r="H18" s="125">
        <v>135.87</v>
      </c>
      <c r="I18" s="84"/>
    </row>
    <row r="19" spans="1:15" ht="14.25" x14ac:dyDescent="0.45">
      <c r="A19" s="12" t="s">
        <v>10</v>
      </c>
      <c r="B19" s="13">
        <f>AVERAGE(B17:B18,B14:B15,B11:B12)</f>
        <v>107.08199999999999</v>
      </c>
      <c r="C19" s="121"/>
      <c r="D19" s="14" t="s">
        <v>10</v>
      </c>
      <c r="E19" s="126">
        <f>AVERAGE(E17:E18,E14:E15,E11:E12)</f>
        <v>132.10666666666665</v>
      </c>
      <c r="G19" s="14" t="s">
        <v>10</v>
      </c>
      <c r="H19" s="126">
        <f>AVERAGE(H17:H18,H14:H15,H11:H12)</f>
        <v>129.67500000000001</v>
      </c>
      <c r="I19" s="85"/>
    </row>
    <row r="20" spans="1:15" ht="14.25" x14ac:dyDescent="0.45">
      <c r="A20" s="12" t="s">
        <v>11</v>
      </c>
      <c r="B20" s="16">
        <f>_xlfn.STDEV.P(B17:B18,B14:B15,B11:B12)</f>
        <v>23.044717977590178</v>
      </c>
      <c r="C20" s="121"/>
      <c r="D20" s="14" t="s">
        <v>11</v>
      </c>
      <c r="E20" s="129">
        <f>_xlfn.STDEV.P(E17:E18,E14:E15,E11:E12)</f>
        <v>14.910853615925319</v>
      </c>
      <c r="G20" s="14" t="s">
        <v>11</v>
      </c>
      <c r="H20" s="129">
        <f>_xlfn.STDEV.P(H17:H18,H14:H15,H11:H12)</f>
        <v>17.22612236304689</v>
      </c>
      <c r="I20" s="85"/>
    </row>
    <row r="21" spans="1:15" ht="15.75" customHeight="1" x14ac:dyDescent="0.45"/>
    <row r="22" spans="1:15" ht="15.75" customHeight="1" x14ac:dyDescent="0.45"/>
    <row r="23" spans="1:15" ht="15.75" customHeight="1" x14ac:dyDescent="0.45"/>
    <row r="24" spans="1:15" ht="15.75" customHeight="1" x14ac:dyDescent="0.45"/>
    <row r="25" spans="1:15" ht="15.75" customHeight="1" x14ac:dyDescent="0.45">
      <c r="A25" s="9" t="s">
        <v>12</v>
      </c>
      <c r="B25" s="9">
        <v>14</v>
      </c>
      <c r="C25" s="9"/>
    </row>
    <row r="26" spans="1:15" ht="15.75" customHeight="1" x14ac:dyDescent="0.45">
      <c r="A26" s="105" t="s">
        <v>13</v>
      </c>
      <c r="B26" s="105">
        <v>100</v>
      </c>
    </row>
    <row r="27" spans="1:15" ht="15.75" customHeight="1" x14ac:dyDescent="0.45">
      <c r="A27" s="105" t="s">
        <v>14</v>
      </c>
      <c r="B27" s="105">
        <f>B25*B26</f>
        <v>1400</v>
      </c>
    </row>
    <row r="28" spans="1:15" ht="15.75" customHeight="1" x14ac:dyDescent="0.45"/>
    <row r="29" spans="1:15" ht="15.75" customHeight="1" x14ac:dyDescent="0.45">
      <c r="B29" s="66" t="s">
        <v>15</v>
      </c>
      <c r="C29" s="66"/>
    </row>
    <row r="30" spans="1:15" ht="15.75" customHeight="1" x14ac:dyDescent="0.45">
      <c r="A30" s="19"/>
      <c r="D30" s="136" t="s">
        <v>16</v>
      </c>
      <c r="E30" s="137"/>
      <c r="F30" s="137"/>
      <c r="K30" s="136" t="s">
        <v>17</v>
      </c>
      <c r="L30" s="137"/>
      <c r="M30" s="137"/>
    </row>
    <row r="31" spans="1:15" ht="15.75" customHeight="1" x14ac:dyDescent="0.45">
      <c r="B31" s="20" t="s">
        <v>18</v>
      </c>
      <c r="C31" s="103" t="s">
        <v>44</v>
      </c>
      <c r="D31" s="105" t="s">
        <v>35</v>
      </c>
      <c r="E31" s="105" t="s">
        <v>36</v>
      </c>
      <c r="F31" s="105" t="s">
        <v>37</v>
      </c>
      <c r="K31" s="105" t="s">
        <v>45</v>
      </c>
      <c r="L31" s="105" t="s">
        <v>46</v>
      </c>
      <c r="M31" s="105" t="s">
        <v>47</v>
      </c>
    </row>
    <row r="32" spans="1:15" ht="15.75" customHeight="1" x14ac:dyDescent="0.45">
      <c r="A32" s="105">
        <v>0</v>
      </c>
      <c r="B32" s="20">
        <v>0</v>
      </c>
      <c r="C32" s="104">
        <f>SQRT(B32/60)</f>
        <v>0</v>
      </c>
      <c r="D32" s="46">
        <v>11851.3</v>
      </c>
      <c r="E32" s="46">
        <v>11909.5</v>
      </c>
      <c r="F32" s="46">
        <v>11957.7</v>
      </c>
      <c r="G32" s="82"/>
      <c r="H32" s="83"/>
      <c r="I32" s="80"/>
      <c r="K32" s="105">
        <f>(D32-D$32)/(0.000998*$B$27)</f>
        <v>0</v>
      </c>
      <c r="L32" s="105">
        <f>(E32-E$32)/(0.000998*$B$27)</f>
        <v>0</v>
      </c>
      <c r="M32" s="105">
        <f>(F32-F$32)/(0.000998*$B$27)</f>
        <v>0</v>
      </c>
      <c r="N32" s="134">
        <f>AVERAGE(K32:M32)</f>
        <v>0</v>
      </c>
      <c r="O32" s="134">
        <f>_xlfn.STDEV.P(K32:M32)</f>
        <v>0</v>
      </c>
    </row>
    <row r="33" spans="1:15" ht="15.75" customHeight="1" x14ac:dyDescent="0.45">
      <c r="A33" s="105">
        <v>1</v>
      </c>
      <c r="B33" s="20">
        <v>1</v>
      </c>
      <c r="C33" s="104">
        <f t="shared" ref="C33:C50" si="0">SQRT(B33/60)</f>
        <v>0.12909944487358055</v>
      </c>
      <c r="D33" s="46">
        <v>11857.9</v>
      </c>
      <c r="E33" s="46">
        <v>11915.6</v>
      </c>
      <c r="F33" s="46">
        <v>11964.6</v>
      </c>
      <c r="G33" s="82"/>
      <c r="H33" s="83"/>
      <c r="I33" s="80"/>
      <c r="K33" s="111">
        <f t="shared" ref="K33:M50" si="1">(D33-D$32)/(0.000998*$B$27)</f>
        <v>4.7237331806472689</v>
      </c>
      <c r="L33" s="111">
        <f t="shared" si="1"/>
        <v>4.3658746063558285</v>
      </c>
      <c r="M33" s="111">
        <f t="shared" si="1"/>
        <v>4.9384483252216116</v>
      </c>
      <c r="N33" s="134">
        <f t="shared" ref="N33:N50" si="2">AVERAGE(K33:M33)</f>
        <v>4.6760187040749024</v>
      </c>
      <c r="O33" s="134">
        <f t="shared" ref="O33:O50" si="3">_xlfn.STDEV.P(K33:M33)</f>
        <v>0.23617460961455242</v>
      </c>
    </row>
    <row r="34" spans="1:15" ht="15.75" customHeight="1" x14ac:dyDescent="0.45">
      <c r="A34" s="105">
        <v>2</v>
      </c>
      <c r="B34" s="20">
        <v>4</v>
      </c>
      <c r="C34" s="104">
        <f t="shared" si="0"/>
        <v>0.2581988897471611</v>
      </c>
      <c r="D34" s="46">
        <v>11860.1</v>
      </c>
      <c r="E34" s="46">
        <v>11915.9</v>
      </c>
      <c r="F34" s="46">
        <v>11966.2</v>
      </c>
      <c r="G34" s="82"/>
      <c r="H34" s="83"/>
      <c r="I34" s="80"/>
      <c r="K34" s="111">
        <f t="shared" si="1"/>
        <v>6.2983109075301256</v>
      </c>
      <c r="L34" s="111">
        <f t="shared" si="1"/>
        <v>4.5805897509301721</v>
      </c>
      <c r="M34" s="111">
        <f t="shared" si="1"/>
        <v>6.0835957629544808</v>
      </c>
      <c r="N34" s="134">
        <f t="shared" si="2"/>
        <v>5.6541654738049258</v>
      </c>
      <c r="O34" s="134">
        <f t="shared" si="3"/>
        <v>0.7641768001743634</v>
      </c>
    </row>
    <row r="35" spans="1:15" ht="15.75" customHeight="1" x14ac:dyDescent="0.45">
      <c r="A35" s="105">
        <v>3</v>
      </c>
      <c r="B35" s="20">
        <v>9</v>
      </c>
      <c r="C35" s="104">
        <f t="shared" si="0"/>
        <v>0.3872983346207417</v>
      </c>
      <c r="D35" s="46">
        <v>11861.6</v>
      </c>
      <c r="E35" s="46">
        <v>11917</v>
      </c>
      <c r="F35" s="46">
        <v>11966.8</v>
      </c>
      <c r="G35" s="82"/>
      <c r="H35" s="83"/>
      <c r="I35" s="80"/>
      <c r="K35" s="111">
        <f t="shared" si="1"/>
        <v>7.3718866304044459</v>
      </c>
      <c r="L35" s="111">
        <f t="shared" si="1"/>
        <v>5.3678786143716</v>
      </c>
      <c r="M35" s="111">
        <f t="shared" si="1"/>
        <v>6.5130260521031671</v>
      </c>
      <c r="N35" s="134">
        <f t="shared" si="2"/>
        <v>6.417597098959738</v>
      </c>
      <c r="O35" s="134">
        <f t="shared" si="3"/>
        <v>0.82091089484162461</v>
      </c>
    </row>
    <row r="36" spans="1:15" ht="15.75" customHeight="1" x14ac:dyDescent="0.45">
      <c r="A36" s="105">
        <v>4</v>
      </c>
      <c r="B36" s="20">
        <v>16</v>
      </c>
      <c r="C36" s="104">
        <f t="shared" si="0"/>
        <v>0.5163977794943222</v>
      </c>
      <c r="D36" s="46">
        <v>11863.2</v>
      </c>
      <c r="E36" s="46">
        <v>11918</v>
      </c>
      <c r="F36" s="46">
        <v>11968.1</v>
      </c>
      <c r="G36" s="82"/>
      <c r="H36" s="83"/>
      <c r="I36" s="80"/>
      <c r="K36" s="111">
        <f t="shared" si="1"/>
        <v>8.5170340681373133</v>
      </c>
      <c r="L36" s="111">
        <f t="shared" si="1"/>
        <v>6.0835957629544808</v>
      </c>
      <c r="M36" s="111">
        <f t="shared" si="1"/>
        <v>7.4434583452616918</v>
      </c>
      <c r="N36" s="134">
        <f t="shared" si="2"/>
        <v>7.3480293921178292</v>
      </c>
      <c r="O36" s="134">
        <f t="shared" si="3"/>
        <v>0.99573607952655419</v>
      </c>
    </row>
    <row r="37" spans="1:15" ht="15.75" customHeight="1" x14ac:dyDescent="0.45">
      <c r="A37" s="105">
        <v>5</v>
      </c>
      <c r="B37" s="20">
        <v>25</v>
      </c>
      <c r="C37" s="104">
        <f t="shared" si="0"/>
        <v>0.6454972243679028</v>
      </c>
      <c r="D37" s="46">
        <v>11864.7</v>
      </c>
      <c r="E37" s="46">
        <v>11919.1</v>
      </c>
      <c r="F37" s="46">
        <v>11970.7</v>
      </c>
      <c r="G37" s="82"/>
      <c r="H37" s="83"/>
      <c r="I37" s="80"/>
      <c r="K37" s="111">
        <f t="shared" si="1"/>
        <v>9.5906097910116337</v>
      </c>
      <c r="L37" s="111">
        <f t="shared" si="1"/>
        <v>6.8708846263959087</v>
      </c>
      <c r="M37" s="111">
        <f t="shared" si="1"/>
        <v>9.3043229315774401</v>
      </c>
      <c r="N37" s="134">
        <f t="shared" si="2"/>
        <v>8.5886057829949944</v>
      </c>
      <c r="O37" s="134">
        <f t="shared" si="3"/>
        <v>1.2202225262473698</v>
      </c>
    </row>
    <row r="38" spans="1:15" ht="15.75" customHeight="1" x14ac:dyDescent="0.45">
      <c r="A38" s="105">
        <v>6</v>
      </c>
      <c r="B38" s="20">
        <v>36</v>
      </c>
      <c r="C38" s="104">
        <f t="shared" si="0"/>
        <v>0.7745966692414834</v>
      </c>
      <c r="D38" s="46">
        <v>11864.6</v>
      </c>
      <c r="E38" s="46">
        <v>11922.4</v>
      </c>
      <c r="F38" s="46">
        <v>11972</v>
      </c>
      <c r="G38" s="82"/>
      <c r="H38" s="83"/>
      <c r="I38" s="80"/>
      <c r="K38" s="111">
        <f t="shared" si="1"/>
        <v>9.5190380761530857</v>
      </c>
      <c r="L38" s="111">
        <f t="shared" si="1"/>
        <v>9.2327512167188921</v>
      </c>
      <c r="M38" s="111">
        <f t="shared" si="1"/>
        <v>10.234755224734664</v>
      </c>
      <c r="N38" s="134">
        <f t="shared" si="2"/>
        <v>9.6621815058688796</v>
      </c>
      <c r="O38" s="134">
        <f t="shared" si="3"/>
        <v>0.42140284694736663</v>
      </c>
    </row>
    <row r="39" spans="1:15" ht="15.75" customHeight="1" x14ac:dyDescent="0.45">
      <c r="A39" s="105">
        <v>7</v>
      </c>
      <c r="B39" s="20">
        <v>49</v>
      </c>
      <c r="C39" s="104">
        <f t="shared" si="0"/>
        <v>0.9036961141150639</v>
      </c>
      <c r="D39" s="46">
        <v>11865.4</v>
      </c>
      <c r="E39" s="46">
        <v>11921.1</v>
      </c>
      <c r="F39" s="46">
        <v>11972.1</v>
      </c>
      <c r="G39" s="82"/>
      <c r="H39" s="83"/>
      <c r="I39" s="80"/>
      <c r="K39" s="111">
        <f t="shared" si="1"/>
        <v>10.091611795018869</v>
      </c>
      <c r="L39" s="111">
        <f t="shared" si="1"/>
        <v>8.3023189235616695</v>
      </c>
      <c r="M39" s="111">
        <f t="shared" si="1"/>
        <v>10.306326939593212</v>
      </c>
      <c r="N39" s="134">
        <f t="shared" si="2"/>
        <v>9.5667525527245836</v>
      </c>
      <c r="O39" s="134">
        <f t="shared" si="3"/>
        <v>0.89837629467314306</v>
      </c>
    </row>
    <row r="40" spans="1:15" ht="15.75" customHeight="1" x14ac:dyDescent="0.45">
      <c r="A40" s="105">
        <v>8</v>
      </c>
      <c r="B40" s="20">
        <v>64</v>
      </c>
      <c r="C40" s="104">
        <f t="shared" si="0"/>
        <v>1.0327955589886444</v>
      </c>
      <c r="D40" s="46">
        <v>11866.8</v>
      </c>
      <c r="E40" s="46">
        <v>11921.3</v>
      </c>
      <c r="F40" s="46">
        <v>11974.3</v>
      </c>
      <c r="G40" s="82"/>
      <c r="H40" s="83"/>
      <c r="I40" s="80"/>
      <c r="K40" s="111">
        <f t="shared" si="1"/>
        <v>11.093615803034641</v>
      </c>
      <c r="L40" s="111">
        <f t="shared" si="1"/>
        <v>8.4454623532774633</v>
      </c>
      <c r="M40" s="111">
        <f t="shared" si="1"/>
        <v>11.880904666474768</v>
      </c>
      <c r="N40" s="134">
        <f t="shared" si="2"/>
        <v>10.473327607595623</v>
      </c>
      <c r="O40" s="134">
        <f t="shared" si="3"/>
        <v>1.469497432429959</v>
      </c>
    </row>
    <row r="41" spans="1:15" ht="15.75" customHeight="1" x14ac:dyDescent="0.45">
      <c r="A41" s="105">
        <v>9</v>
      </c>
      <c r="B41" s="20">
        <v>81</v>
      </c>
      <c r="C41" s="104">
        <f t="shared" si="0"/>
        <v>1.1618950038622251</v>
      </c>
      <c r="D41" s="46">
        <v>11868.7</v>
      </c>
      <c r="E41" s="46">
        <v>11923.9</v>
      </c>
      <c r="F41" s="46">
        <v>11975.8</v>
      </c>
      <c r="G41" s="82"/>
      <c r="H41" s="83"/>
      <c r="I41" s="80"/>
      <c r="K41" s="111">
        <f t="shared" si="1"/>
        <v>12.453478385343155</v>
      </c>
      <c r="L41" s="111">
        <f t="shared" si="1"/>
        <v>10.306326939593212</v>
      </c>
      <c r="M41" s="111">
        <f t="shared" si="1"/>
        <v>12.954480389349087</v>
      </c>
      <c r="N41" s="134">
        <f t="shared" si="2"/>
        <v>11.904761904761818</v>
      </c>
      <c r="O41" s="134">
        <f t="shared" si="3"/>
        <v>1.1486213490991888</v>
      </c>
    </row>
    <row r="42" spans="1:15" ht="15.75" customHeight="1" x14ac:dyDescent="0.45">
      <c r="A42" s="105">
        <v>10</v>
      </c>
      <c r="B42" s="20">
        <v>100</v>
      </c>
      <c r="C42" s="104">
        <f t="shared" si="0"/>
        <v>1.2909944487358056</v>
      </c>
      <c r="D42" s="46">
        <v>11868.8</v>
      </c>
      <c r="E42" s="46">
        <v>11923.3</v>
      </c>
      <c r="F42" s="46">
        <v>11975.6</v>
      </c>
      <c r="G42" s="82"/>
      <c r="H42" s="83"/>
      <c r="I42" s="80"/>
      <c r="K42" s="111">
        <f t="shared" si="1"/>
        <v>12.525050100200401</v>
      </c>
      <c r="L42" s="111">
        <f t="shared" si="1"/>
        <v>9.8768966504432232</v>
      </c>
      <c r="M42" s="111">
        <f t="shared" si="1"/>
        <v>12.811336959633293</v>
      </c>
      <c r="N42" s="134">
        <f t="shared" si="2"/>
        <v>11.737761236758972</v>
      </c>
      <c r="O42" s="134">
        <f t="shared" si="3"/>
        <v>1.3210104208329891</v>
      </c>
    </row>
    <row r="43" spans="1:15" ht="15.75" customHeight="1" x14ac:dyDescent="0.45">
      <c r="A43" s="105">
        <v>11</v>
      </c>
      <c r="B43" s="20">
        <v>121</v>
      </c>
      <c r="C43" s="104">
        <f t="shared" si="0"/>
        <v>1.4200938936093861</v>
      </c>
      <c r="D43" s="46">
        <v>11869.2</v>
      </c>
      <c r="E43" s="46">
        <v>11924.3</v>
      </c>
      <c r="F43" s="46">
        <v>11977.6</v>
      </c>
      <c r="G43" s="82"/>
      <c r="H43" s="83"/>
      <c r="I43" s="80"/>
      <c r="K43" s="111">
        <f t="shared" si="1"/>
        <v>12.811336959634595</v>
      </c>
      <c r="L43" s="111">
        <f t="shared" si="1"/>
        <v>10.592613799026104</v>
      </c>
      <c r="M43" s="111">
        <f t="shared" si="1"/>
        <v>14.242771256799053</v>
      </c>
      <c r="N43" s="134">
        <f t="shared" si="2"/>
        <v>12.548907338486584</v>
      </c>
      <c r="O43" s="134">
        <f t="shared" si="3"/>
        <v>1.5016800249888436</v>
      </c>
    </row>
    <row r="44" spans="1:15" ht="15.75" customHeight="1" x14ac:dyDescent="0.45">
      <c r="A44" s="105">
        <v>12</v>
      </c>
      <c r="B44" s="20">
        <v>144</v>
      </c>
      <c r="C44" s="104">
        <f t="shared" si="0"/>
        <v>1.5491933384829668</v>
      </c>
      <c r="D44" s="46">
        <v>11869.4</v>
      </c>
      <c r="E44" s="46">
        <v>11924.3</v>
      </c>
      <c r="F44" s="46">
        <v>11978.5</v>
      </c>
      <c r="G44" s="82"/>
      <c r="H44" s="83"/>
      <c r="I44" s="80"/>
      <c r="K44" s="111">
        <f t="shared" si="1"/>
        <v>12.954480389350389</v>
      </c>
      <c r="L44" s="111">
        <f t="shared" si="1"/>
        <v>10.592613799026104</v>
      </c>
      <c r="M44" s="111">
        <f t="shared" si="1"/>
        <v>14.886916690523384</v>
      </c>
      <c r="N44" s="134">
        <f t="shared" si="2"/>
        <v>12.811336959633293</v>
      </c>
      <c r="O44" s="134">
        <f t="shared" si="3"/>
        <v>1.7560612863420328</v>
      </c>
    </row>
    <row r="45" spans="1:15" ht="15.75" customHeight="1" x14ac:dyDescent="0.45">
      <c r="A45" s="105">
        <v>13</v>
      </c>
      <c r="B45" s="20">
        <v>169</v>
      </c>
      <c r="C45" s="104">
        <f t="shared" si="0"/>
        <v>1.6782927833565473</v>
      </c>
      <c r="D45" s="46">
        <v>11870.4</v>
      </c>
      <c r="E45" s="46">
        <v>11925.7</v>
      </c>
      <c r="F45" s="46">
        <v>11977.9</v>
      </c>
      <c r="G45" s="82"/>
      <c r="H45" s="83"/>
      <c r="I45" s="80"/>
      <c r="K45" s="111">
        <f t="shared" si="1"/>
        <v>13.670197537933269</v>
      </c>
      <c r="L45" s="111">
        <f t="shared" si="1"/>
        <v>11.594617807043177</v>
      </c>
      <c r="M45" s="111">
        <f t="shared" si="1"/>
        <v>14.457486401373396</v>
      </c>
      <c r="N45" s="134">
        <f t="shared" si="2"/>
        <v>13.24076724878328</v>
      </c>
      <c r="O45" s="134">
        <f t="shared" si="3"/>
        <v>1.207562814661596</v>
      </c>
    </row>
    <row r="46" spans="1:15" ht="15.75" customHeight="1" x14ac:dyDescent="0.45">
      <c r="A46" s="105">
        <v>14</v>
      </c>
      <c r="B46" s="20">
        <v>196</v>
      </c>
      <c r="C46" s="104">
        <f t="shared" si="0"/>
        <v>1.8073922282301278</v>
      </c>
      <c r="D46" s="46">
        <v>11872.3</v>
      </c>
      <c r="E46" s="46">
        <v>11927.9</v>
      </c>
      <c r="F46" s="46">
        <v>11981.2</v>
      </c>
      <c r="G46" s="82"/>
      <c r="H46" s="83"/>
      <c r="I46" s="80"/>
      <c r="K46" s="111">
        <f t="shared" si="1"/>
        <v>15.030060120240481</v>
      </c>
      <c r="L46" s="111">
        <f t="shared" si="1"/>
        <v>13.169195533924732</v>
      </c>
      <c r="M46" s="111">
        <f t="shared" si="1"/>
        <v>16.819352991697681</v>
      </c>
      <c r="N46" s="134">
        <f t="shared" si="2"/>
        <v>15.0062028819543</v>
      </c>
      <c r="O46" s="134">
        <f t="shared" si="3"/>
        <v>1.4902660260275347</v>
      </c>
    </row>
    <row r="47" spans="1:15" ht="15.75" customHeight="1" x14ac:dyDescent="0.45">
      <c r="A47" s="105">
        <v>15</v>
      </c>
      <c r="B47" s="20">
        <v>225</v>
      </c>
      <c r="C47" s="104">
        <f t="shared" si="0"/>
        <v>1.9364916731037085</v>
      </c>
      <c r="D47" s="46">
        <v>11872.3</v>
      </c>
      <c r="E47" s="46">
        <v>11928.1</v>
      </c>
      <c r="F47" s="46">
        <v>11981.6</v>
      </c>
      <c r="G47" s="82"/>
      <c r="H47" s="83"/>
      <c r="I47" s="80"/>
      <c r="K47" s="111">
        <f t="shared" si="1"/>
        <v>15.030060120240481</v>
      </c>
      <c r="L47" s="111">
        <f t="shared" si="1"/>
        <v>13.31233896364183</v>
      </c>
      <c r="M47" s="111">
        <f t="shared" si="1"/>
        <v>17.105639851130572</v>
      </c>
      <c r="N47" s="134">
        <f t="shared" si="2"/>
        <v>15.149346311670962</v>
      </c>
      <c r="O47" s="134">
        <f t="shared" si="3"/>
        <v>1.5509039949558778</v>
      </c>
    </row>
    <row r="48" spans="1:15" ht="15.75" customHeight="1" x14ac:dyDescent="0.45">
      <c r="A48" s="105">
        <v>16</v>
      </c>
      <c r="B48" s="20">
        <v>256</v>
      </c>
      <c r="C48" s="104">
        <f t="shared" si="0"/>
        <v>2.0655911179772888</v>
      </c>
      <c r="D48" s="46">
        <v>11872.1</v>
      </c>
      <c r="E48" s="46">
        <v>11927</v>
      </c>
      <c r="F48" s="46">
        <v>11981.8</v>
      </c>
      <c r="G48" s="82"/>
      <c r="H48" s="83"/>
      <c r="I48" s="80"/>
      <c r="K48" s="111">
        <f t="shared" si="1"/>
        <v>14.886916690524686</v>
      </c>
      <c r="L48" s="111">
        <f t="shared" si="1"/>
        <v>12.525050100200401</v>
      </c>
      <c r="M48" s="111">
        <f t="shared" si="1"/>
        <v>17.248783280846368</v>
      </c>
      <c r="N48" s="134">
        <f t="shared" si="2"/>
        <v>14.886916690523819</v>
      </c>
      <c r="O48" s="134">
        <f t="shared" si="3"/>
        <v>1.9284559956061333</v>
      </c>
    </row>
    <row r="49" spans="1:36" ht="15.75" customHeight="1" x14ac:dyDescent="0.45">
      <c r="A49" s="105">
        <v>17</v>
      </c>
      <c r="B49" s="39">
        <v>476</v>
      </c>
      <c r="C49" s="104">
        <f t="shared" si="0"/>
        <v>2.8166173565703478</v>
      </c>
      <c r="D49" s="106">
        <v>11876</v>
      </c>
      <c r="E49" s="106">
        <v>11931.1</v>
      </c>
      <c r="F49" s="106">
        <v>11985.1</v>
      </c>
      <c r="G49" s="82"/>
      <c r="H49" s="83"/>
      <c r="I49" s="81"/>
      <c r="K49" s="111">
        <f t="shared" si="1"/>
        <v>17.678213569997659</v>
      </c>
      <c r="L49" s="111">
        <f t="shared" si="1"/>
        <v>15.459490409390469</v>
      </c>
      <c r="M49" s="111">
        <f t="shared" si="1"/>
        <v>19.610649871170654</v>
      </c>
      <c r="N49" s="134">
        <f t="shared" si="2"/>
        <v>17.58278461685293</v>
      </c>
      <c r="O49" s="134">
        <f t="shared" si="3"/>
        <v>1.6960466253625446</v>
      </c>
    </row>
    <row r="50" spans="1:36" ht="15.75" customHeight="1" x14ac:dyDescent="0.45">
      <c r="A50" s="105">
        <v>18</v>
      </c>
      <c r="B50" s="20">
        <v>1448</v>
      </c>
      <c r="C50" s="104">
        <f t="shared" si="0"/>
        <v>4.9125689138508104</v>
      </c>
      <c r="D50" s="46">
        <v>11881.7</v>
      </c>
      <c r="E50" s="46">
        <v>11936</v>
      </c>
      <c r="F50" s="46">
        <v>11992.3</v>
      </c>
      <c r="G50" s="82"/>
      <c r="H50" s="83"/>
      <c r="I50" s="80"/>
      <c r="K50" s="111">
        <f t="shared" si="1"/>
        <v>21.757801316920595</v>
      </c>
      <c r="L50" s="111">
        <f t="shared" si="1"/>
        <v>18.966504437446321</v>
      </c>
      <c r="M50" s="111">
        <f t="shared" si="1"/>
        <v>24.763813340966607</v>
      </c>
      <c r="N50" s="134">
        <f t="shared" si="2"/>
        <v>21.829373031777845</v>
      </c>
      <c r="O50" s="134">
        <f t="shared" si="3"/>
        <v>2.3672824804663617</v>
      </c>
    </row>
    <row r="51" spans="1:36" ht="15.75" customHeight="1" x14ac:dyDescent="0.45">
      <c r="B51" s="20"/>
      <c r="C51" s="20"/>
      <c r="J51" s="21" t="s">
        <v>19</v>
      </c>
      <c r="K51" s="135">
        <f>SLOPE(K32:K50,$C$32:$C$50)</f>
        <v>3.9278353607224439</v>
      </c>
      <c r="L51" s="135">
        <f t="shared" ref="L51:M51" si="4">SLOPE(L32:L50,$C$32:$C$50)</f>
        <v>3.5766091142619874</v>
      </c>
      <c r="M51" s="135">
        <f t="shared" si="4"/>
        <v>4.7561582552056656</v>
      </c>
      <c r="N51" s="67"/>
      <c r="O51" s="67"/>
      <c r="P51" s="67"/>
    </row>
    <row r="52" spans="1:36" ht="15.75" customHeight="1" x14ac:dyDescent="0.45">
      <c r="B52" s="20"/>
      <c r="C52" s="20"/>
      <c r="D52" s="101">
        <f>D48-D32</f>
        <v>20.800000000001091</v>
      </c>
      <c r="E52" s="101">
        <f t="shared" ref="E52:F52" si="5">E48-E32</f>
        <v>17.5</v>
      </c>
      <c r="F52" s="101">
        <f t="shared" si="5"/>
        <v>24.099999999998545</v>
      </c>
      <c r="K52" s="22" t="s">
        <v>10</v>
      </c>
      <c r="L52" s="23">
        <f>AVERAGE(K51:M51)</f>
        <v>4.0868675767300324</v>
      </c>
      <c r="N52" s="134"/>
      <c r="O52" s="134"/>
    </row>
    <row r="53" spans="1:36" ht="15.75" customHeight="1" x14ac:dyDescent="0.45">
      <c r="B53" s="20"/>
      <c r="C53" s="20"/>
      <c r="K53" s="22" t="s">
        <v>11</v>
      </c>
      <c r="L53" s="18" t="e">
        <f ca="1">_xludf.STDEV.S(K51:M51)</f>
        <v>#NAME?</v>
      </c>
      <c r="N53" s="134"/>
      <c r="O53" s="134"/>
    </row>
    <row r="54" spans="1:36" ht="15.75" customHeight="1" x14ac:dyDescent="0.45">
      <c r="N54" s="134"/>
      <c r="O54" s="134"/>
    </row>
    <row r="55" spans="1:36" ht="15.75" customHeight="1" x14ac:dyDescent="0.45">
      <c r="B55" s="7" t="s">
        <v>5</v>
      </c>
      <c r="C55" s="7"/>
      <c r="N55" s="134"/>
      <c r="O55" s="134"/>
      <c r="AC55" s="20"/>
      <c r="AG55" s="20"/>
      <c r="AH55" s="20"/>
      <c r="AI55" s="20"/>
      <c r="AJ55" s="20"/>
    </row>
    <row r="56" spans="1:36" ht="15.75" customHeight="1" x14ac:dyDescent="0.45">
      <c r="A56" s="19"/>
      <c r="D56" s="136" t="s">
        <v>16</v>
      </c>
      <c r="E56" s="137"/>
      <c r="F56" s="137"/>
      <c r="K56" s="136" t="s">
        <v>17</v>
      </c>
      <c r="L56" s="137"/>
      <c r="M56" s="137"/>
      <c r="N56" s="134"/>
      <c r="O56" s="134"/>
      <c r="AC56" s="20"/>
    </row>
    <row r="57" spans="1:36" ht="15.75" customHeight="1" x14ac:dyDescent="0.45">
      <c r="B57" s="20" t="s">
        <v>18</v>
      </c>
      <c r="C57" s="103" t="s">
        <v>44</v>
      </c>
      <c r="D57" s="105" t="s">
        <v>38</v>
      </c>
      <c r="E57" s="105" t="s">
        <v>28</v>
      </c>
      <c r="F57" s="105" t="s">
        <v>39</v>
      </c>
      <c r="K57" s="105" t="s">
        <v>48</v>
      </c>
      <c r="L57" s="105" t="s">
        <v>49</v>
      </c>
      <c r="M57" s="105" t="s">
        <v>50</v>
      </c>
      <c r="N57" s="134"/>
      <c r="O57" s="134"/>
      <c r="AC57" s="20"/>
      <c r="AG57" s="24"/>
      <c r="AH57" s="24"/>
      <c r="AI57" s="24"/>
      <c r="AJ57" s="24"/>
    </row>
    <row r="58" spans="1:36" ht="15.75" customHeight="1" x14ac:dyDescent="0.45">
      <c r="A58" s="105">
        <v>0</v>
      </c>
      <c r="B58" s="20">
        <v>0</v>
      </c>
      <c r="C58" s="104">
        <f>SQRT(B58/60)</f>
        <v>0</v>
      </c>
      <c r="D58" s="51">
        <v>11803.1</v>
      </c>
      <c r="E58" s="25">
        <v>11748.1</v>
      </c>
      <c r="F58" s="47">
        <v>11945.9</v>
      </c>
      <c r="G58" s="80"/>
      <c r="H58" s="80"/>
      <c r="I58" s="80"/>
      <c r="K58" s="105">
        <f t="shared" ref="K58:M76" si="6">(D58-D$58)/(0.000998*$B$27)</f>
        <v>0</v>
      </c>
      <c r="L58" s="105">
        <f t="shared" si="6"/>
        <v>0</v>
      </c>
      <c r="M58" s="105">
        <f t="shared" si="6"/>
        <v>0</v>
      </c>
      <c r="N58" s="134">
        <f>AVERAGE(K58:M58)</f>
        <v>0</v>
      </c>
      <c r="O58" s="134">
        <f>_xlfn.STDEV.P(K58:M58)</f>
        <v>0</v>
      </c>
      <c r="AC58" s="20"/>
      <c r="AD58" s="24"/>
      <c r="AE58" s="24"/>
      <c r="AF58" s="24"/>
      <c r="AG58" s="24"/>
      <c r="AH58" s="24"/>
      <c r="AI58" s="24"/>
      <c r="AJ58" s="24"/>
    </row>
    <row r="59" spans="1:36" ht="15.75" customHeight="1" x14ac:dyDescent="0.45">
      <c r="A59" s="105">
        <v>1</v>
      </c>
      <c r="B59" s="20">
        <v>1</v>
      </c>
      <c r="C59" s="104">
        <f t="shared" ref="C59:C76" si="7">SQRT(B59/60)</f>
        <v>0.12909944487358055</v>
      </c>
      <c r="D59" s="25">
        <v>11809.3</v>
      </c>
      <c r="E59" s="25">
        <v>11758.1</v>
      </c>
      <c r="F59" s="47">
        <v>11952.6</v>
      </c>
      <c r="G59" s="80"/>
      <c r="H59" s="80"/>
      <c r="I59" s="80"/>
      <c r="K59" s="111">
        <f t="shared" si="6"/>
        <v>4.4374463212130753</v>
      </c>
      <c r="L59" s="111">
        <f t="shared" si="6"/>
        <v>7.1571714858288003</v>
      </c>
      <c r="M59" s="111">
        <f t="shared" si="6"/>
        <v>4.7953048955058168</v>
      </c>
      <c r="N59" s="134">
        <f t="shared" ref="N59:N76" si="8">AVERAGE(K59:M59)</f>
        <v>5.4633075675158977</v>
      </c>
      <c r="O59" s="134">
        <f t="shared" ref="O59:O76" si="9">_xlfn.STDEV.P(K59:M59)</f>
        <v>1.2066197744444205</v>
      </c>
      <c r="AC59" s="20"/>
      <c r="AG59" s="24"/>
      <c r="AH59" s="24"/>
      <c r="AI59" s="24"/>
      <c r="AJ59" s="24"/>
    </row>
    <row r="60" spans="1:36" ht="15.75" customHeight="1" x14ac:dyDescent="0.45">
      <c r="A60" s="105">
        <v>2</v>
      </c>
      <c r="B60" s="20">
        <v>4</v>
      </c>
      <c r="C60" s="104">
        <f t="shared" si="7"/>
        <v>0.2581988897471611</v>
      </c>
      <c r="D60" s="51">
        <v>11809.4</v>
      </c>
      <c r="E60" s="25">
        <v>11761</v>
      </c>
      <c r="F60" s="47">
        <v>11953.8</v>
      </c>
      <c r="G60" s="80"/>
      <c r="H60" s="80"/>
      <c r="I60" s="80"/>
      <c r="K60" s="111">
        <f t="shared" si="6"/>
        <v>4.5090180360716232</v>
      </c>
      <c r="L60" s="111">
        <f t="shared" si="6"/>
        <v>9.2327512167188921</v>
      </c>
      <c r="M60" s="111">
        <f t="shared" si="6"/>
        <v>5.6541654738044924</v>
      </c>
      <c r="N60" s="134">
        <f t="shared" si="8"/>
        <v>6.4653115755316692</v>
      </c>
      <c r="O60" s="134">
        <f t="shared" si="9"/>
        <v>2.0119447125020415</v>
      </c>
      <c r="AC60" s="20"/>
      <c r="AG60" s="24"/>
      <c r="AH60" s="24"/>
      <c r="AI60" s="24"/>
      <c r="AJ60" s="24"/>
    </row>
    <row r="61" spans="1:36" ht="15.75" customHeight="1" x14ac:dyDescent="0.45">
      <c r="A61" s="105">
        <v>3</v>
      </c>
      <c r="B61" s="20">
        <v>9</v>
      </c>
      <c r="C61" s="104">
        <f t="shared" si="7"/>
        <v>0.3872983346207417</v>
      </c>
      <c r="D61" s="51">
        <v>11810.6</v>
      </c>
      <c r="E61" s="25">
        <v>11762.6</v>
      </c>
      <c r="F61" s="47">
        <v>11955.1</v>
      </c>
      <c r="G61" s="80"/>
      <c r="H61" s="80"/>
      <c r="I61" s="80"/>
      <c r="K61" s="111">
        <f t="shared" si="6"/>
        <v>5.3678786143716</v>
      </c>
      <c r="L61" s="111">
        <f t="shared" si="6"/>
        <v>10.37789865445176</v>
      </c>
      <c r="M61" s="111">
        <f t="shared" si="6"/>
        <v>6.5845977669630171</v>
      </c>
      <c r="N61" s="134">
        <f t="shared" si="8"/>
        <v>7.4434583452621261</v>
      </c>
      <c r="O61" s="134">
        <f t="shared" si="9"/>
        <v>2.133589513819127</v>
      </c>
      <c r="AC61" s="20"/>
      <c r="AD61" s="24"/>
      <c r="AE61" s="24"/>
      <c r="AF61" s="24"/>
      <c r="AG61" s="24"/>
      <c r="AH61" s="24"/>
      <c r="AI61" s="24"/>
      <c r="AJ61" s="24"/>
    </row>
    <row r="62" spans="1:36" ht="15.75" customHeight="1" x14ac:dyDescent="0.45">
      <c r="A62" s="105">
        <v>4</v>
      </c>
      <c r="B62" s="20">
        <v>16</v>
      </c>
      <c r="C62" s="104">
        <f t="shared" si="7"/>
        <v>0.5163977794943222</v>
      </c>
      <c r="D62" s="51">
        <v>11810.8</v>
      </c>
      <c r="E62" s="25">
        <v>11765</v>
      </c>
      <c r="F62" s="47">
        <v>11956.5</v>
      </c>
      <c r="G62" s="80"/>
      <c r="H62" s="80"/>
      <c r="I62" s="80"/>
      <c r="K62" s="111">
        <f t="shared" si="6"/>
        <v>5.5110220440873956</v>
      </c>
      <c r="L62" s="111">
        <f t="shared" si="6"/>
        <v>12.095619811050412</v>
      </c>
      <c r="M62" s="111">
        <f t="shared" si="6"/>
        <v>7.5866017749787886</v>
      </c>
      <c r="N62" s="134">
        <f t="shared" si="8"/>
        <v>8.397747876705532</v>
      </c>
      <c r="O62" s="134">
        <f t="shared" si="9"/>
        <v>2.7486603327116095</v>
      </c>
      <c r="AC62" s="20"/>
      <c r="AG62" s="24"/>
      <c r="AH62" s="24"/>
      <c r="AI62" s="24"/>
      <c r="AJ62" s="24"/>
    </row>
    <row r="63" spans="1:36" ht="15.75" customHeight="1" x14ac:dyDescent="0.45">
      <c r="A63" s="105">
        <v>5</v>
      </c>
      <c r="B63" s="20">
        <v>25</v>
      </c>
      <c r="C63" s="104">
        <f t="shared" si="7"/>
        <v>0.6454972243679028</v>
      </c>
      <c r="D63" s="51">
        <v>11812.6</v>
      </c>
      <c r="E63" s="25">
        <v>11767.1</v>
      </c>
      <c r="F63" s="47">
        <v>11959.1</v>
      </c>
      <c r="G63" s="80"/>
      <c r="H63" s="80"/>
      <c r="I63" s="80"/>
      <c r="K63" s="111">
        <f t="shared" si="6"/>
        <v>6.7993129115373607</v>
      </c>
      <c r="L63" s="111">
        <f t="shared" si="6"/>
        <v>13.598625823074721</v>
      </c>
      <c r="M63" s="111">
        <f t="shared" si="6"/>
        <v>9.4474663612945378</v>
      </c>
      <c r="N63" s="134">
        <f t="shared" si="8"/>
        <v>9.9484683653022064</v>
      </c>
      <c r="O63" s="134">
        <f t="shared" si="9"/>
        <v>2.7983228635814958</v>
      </c>
      <c r="AC63" s="20"/>
      <c r="AG63" s="24"/>
      <c r="AH63" s="24"/>
      <c r="AI63" s="24"/>
      <c r="AJ63" s="24"/>
    </row>
    <row r="64" spans="1:36" ht="15.75" customHeight="1" x14ac:dyDescent="0.45">
      <c r="A64" s="105">
        <v>6</v>
      </c>
      <c r="B64" s="20">
        <v>36</v>
      </c>
      <c r="C64" s="104">
        <f t="shared" si="7"/>
        <v>0.7745966692414834</v>
      </c>
      <c r="D64" s="51">
        <v>11813.8</v>
      </c>
      <c r="E64" s="25">
        <v>11768.5</v>
      </c>
      <c r="F64" s="47">
        <v>11960.7</v>
      </c>
      <c r="G64" s="80"/>
      <c r="H64" s="80"/>
      <c r="I64" s="80"/>
      <c r="K64" s="111">
        <f t="shared" si="6"/>
        <v>7.6581734898360354</v>
      </c>
      <c r="L64" s="111">
        <f t="shared" si="6"/>
        <v>14.600629831090492</v>
      </c>
      <c r="M64" s="111">
        <f t="shared" si="6"/>
        <v>10.592613799027406</v>
      </c>
      <c r="N64" s="134">
        <f t="shared" si="8"/>
        <v>10.950472373317979</v>
      </c>
      <c r="O64" s="134">
        <f t="shared" si="9"/>
        <v>2.8455195286568169</v>
      </c>
    </row>
    <row r="65" spans="1:16" ht="15.75" customHeight="1" x14ac:dyDescent="0.45">
      <c r="A65" s="105">
        <v>7</v>
      </c>
      <c r="B65" s="20">
        <v>49</v>
      </c>
      <c r="C65" s="104">
        <f t="shared" si="7"/>
        <v>0.9036961141150639</v>
      </c>
      <c r="D65" s="51">
        <v>11815.5</v>
      </c>
      <c r="E65" s="25">
        <v>11766.5</v>
      </c>
      <c r="F65" s="47">
        <v>11960.7</v>
      </c>
      <c r="G65" s="80"/>
      <c r="H65" s="80"/>
      <c r="I65" s="80"/>
      <c r="K65" s="111">
        <f t="shared" si="6"/>
        <v>8.8748926424274526</v>
      </c>
      <c r="L65" s="111">
        <f t="shared" si="6"/>
        <v>13.169195533924732</v>
      </c>
      <c r="M65" s="111">
        <f t="shared" si="6"/>
        <v>10.592613799027406</v>
      </c>
      <c r="N65" s="134">
        <f t="shared" si="8"/>
        <v>10.878900658459862</v>
      </c>
      <c r="O65" s="134">
        <f t="shared" si="9"/>
        <v>1.764790725155688</v>
      </c>
    </row>
    <row r="66" spans="1:16" ht="15.75" customHeight="1" x14ac:dyDescent="0.45">
      <c r="A66" s="105">
        <v>8</v>
      </c>
      <c r="B66" s="20">
        <v>64</v>
      </c>
      <c r="C66" s="104">
        <f t="shared" si="7"/>
        <v>1.0327955589886444</v>
      </c>
      <c r="D66" s="51">
        <v>11816.1</v>
      </c>
      <c r="E66" s="25">
        <v>11768.7</v>
      </c>
      <c r="F66" s="47">
        <v>11961.1</v>
      </c>
      <c r="G66" s="80"/>
      <c r="H66" s="80"/>
      <c r="I66" s="80"/>
      <c r="K66" s="111">
        <f t="shared" si="6"/>
        <v>9.3043229315774401</v>
      </c>
      <c r="L66" s="111">
        <f t="shared" si="6"/>
        <v>14.74377326080759</v>
      </c>
      <c r="M66" s="111">
        <f t="shared" si="6"/>
        <v>10.878900658460298</v>
      </c>
      <c r="N66" s="134">
        <f t="shared" si="8"/>
        <v>11.64233228361511</v>
      </c>
      <c r="O66" s="134">
        <f t="shared" si="9"/>
        <v>2.285319212678373</v>
      </c>
    </row>
    <row r="67" spans="1:16" ht="15.75" customHeight="1" x14ac:dyDescent="0.45">
      <c r="A67" s="105">
        <v>9</v>
      </c>
      <c r="B67" s="20">
        <v>81</v>
      </c>
      <c r="C67" s="104">
        <f t="shared" si="7"/>
        <v>1.1618950038622251</v>
      </c>
      <c r="D67" s="51">
        <v>11816.4</v>
      </c>
      <c r="E67" s="25">
        <v>11771.4</v>
      </c>
      <c r="F67" s="47">
        <v>11963.9</v>
      </c>
      <c r="G67" s="80"/>
      <c r="H67" s="80"/>
      <c r="I67" s="80"/>
      <c r="K67" s="111">
        <f t="shared" si="6"/>
        <v>9.5190380761517837</v>
      </c>
      <c r="L67" s="111">
        <f t="shared" si="6"/>
        <v>16.676209561980585</v>
      </c>
      <c r="M67" s="111">
        <f t="shared" si="6"/>
        <v>12.882908674491841</v>
      </c>
      <c r="N67" s="134">
        <f t="shared" si="8"/>
        <v>13.02605210420807</v>
      </c>
      <c r="O67" s="134">
        <f t="shared" si="9"/>
        <v>2.9236556398332749</v>
      </c>
    </row>
    <row r="68" spans="1:16" ht="15.75" customHeight="1" x14ac:dyDescent="0.45">
      <c r="A68" s="105">
        <v>10</v>
      </c>
      <c r="B68" s="20">
        <v>100</v>
      </c>
      <c r="C68" s="104">
        <f t="shared" si="7"/>
        <v>1.2909944487358056</v>
      </c>
      <c r="D68" s="51">
        <v>11816.8</v>
      </c>
      <c r="E68" s="25">
        <v>11771.5</v>
      </c>
      <c r="F68" s="47">
        <v>11964.4</v>
      </c>
      <c r="G68" s="80"/>
      <c r="H68" s="80"/>
      <c r="I68" s="80"/>
      <c r="K68" s="111">
        <f t="shared" si="6"/>
        <v>9.8053249355846752</v>
      </c>
      <c r="L68" s="111">
        <f t="shared" si="6"/>
        <v>16.747781276839131</v>
      </c>
      <c r="M68" s="111">
        <f t="shared" si="6"/>
        <v>13.24076724878328</v>
      </c>
      <c r="N68" s="134">
        <f t="shared" si="8"/>
        <v>13.264624487069028</v>
      </c>
      <c r="O68" s="134">
        <f t="shared" si="9"/>
        <v>2.8342961370118016</v>
      </c>
    </row>
    <row r="69" spans="1:16" ht="15.75" customHeight="1" x14ac:dyDescent="0.45">
      <c r="A69" s="105">
        <v>11</v>
      </c>
      <c r="B69" s="20">
        <v>121</v>
      </c>
      <c r="C69" s="104">
        <f t="shared" si="7"/>
        <v>1.4200938936093861</v>
      </c>
      <c r="D69" s="51">
        <v>11817.7</v>
      </c>
      <c r="E69" s="25">
        <v>11772.8</v>
      </c>
      <c r="F69" s="47">
        <v>11965.4</v>
      </c>
      <c r="G69" s="80"/>
      <c r="H69" s="80"/>
      <c r="I69" s="80"/>
      <c r="K69" s="111">
        <f t="shared" si="6"/>
        <v>10.449470369310308</v>
      </c>
      <c r="L69" s="111">
        <f t="shared" si="6"/>
        <v>17.678213569996355</v>
      </c>
      <c r="M69" s="111">
        <f t="shared" si="6"/>
        <v>13.956484397366161</v>
      </c>
      <c r="N69" s="134">
        <f t="shared" si="8"/>
        <v>14.028056112224276</v>
      </c>
      <c r="O69" s="134">
        <f t="shared" si="9"/>
        <v>2.9515559679759855</v>
      </c>
    </row>
    <row r="70" spans="1:16" ht="15.75" customHeight="1" x14ac:dyDescent="0.45">
      <c r="A70" s="105">
        <v>12</v>
      </c>
      <c r="B70" s="20">
        <v>144</v>
      </c>
      <c r="C70" s="104">
        <f t="shared" si="7"/>
        <v>1.5491933384829668</v>
      </c>
      <c r="D70" s="51">
        <v>11818.4</v>
      </c>
      <c r="E70" s="25">
        <v>11774.3</v>
      </c>
      <c r="F70" s="47">
        <v>11966.8</v>
      </c>
      <c r="G70" s="80"/>
      <c r="H70" s="80"/>
      <c r="I70" s="80"/>
      <c r="K70" s="111">
        <f t="shared" si="6"/>
        <v>10.950472373317544</v>
      </c>
      <c r="L70" s="111">
        <f t="shared" si="6"/>
        <v>18.751789292870676</v>
      </c>
      <c r="M70" s="111">
        <f t="shared" si="6"/>
        <v>14.958488405381933</v>
      </c>
      <c r="N70" s="134">
        <f t="shared" si="8"/>
        <v>14.886916690523385</v>
      </c>
      <c r="O70" s="134">
        <f t="shared" si="9"/>
        <v>3.185276367141201</v>
      </c>
    </row>
    <row r="71" spans="1:16" ht="15.75" customHeight="1" x14ac:dyDescent="0.45">
      <c r="A71" s="105">
        <v>13</v>
      </c>
      <c r="B71" s="20">
        <v>169</v>
      </c>
      <c r="C71" s="104">
        <f t="shared" si="7"/>
        <v>1.6782927833565473</v>
      </c>
      <c r="D71" s="51">
        <v>11820.3</v>
      </c>
      <c r="E71" s="25">
        <v>11775.6</v>
      </c>
      <c r="F71" s="47">
        <v>11967.6</v>
      </c>
      <c r="G71" s="80"/>
      <c r="H71" s="80"/>
      <c r="I71" s="80"/>
      <c r="K71" s="111">
        <f t="shared" si="6"/>
        <v>12.310334955624755</v>
      </c>
      <c r="L71" s="111">
        <f t="shared" si="6"/>
        <v>19.6822215860292</v>
      </c>
      <c r="M71" s="111">
        <f t="shared" si="6"/>
        <v>15.531062124249019</v>
      </c>
      <c r="N71" s="134">
        <f t="shared" si="8"/>
        <v>15.841206221967658</v>
      </c>
      <c r="O71" s="134">
        <f t="shared" si="9"/>
        <v>3.0175398526941599</v>
      </c>
    </row>
    <row r="72" spans="1:16" ht="15.75" customHeight="1" x14ac:dyDescent="0.45">
      <c r="A72" s="105">
        <v>14</v>
      </c>
      <c r="B72" s="20">
        <v>196</v>
      </c>
      <c r="C72" s="104">
        <f t="shared" si="7"/>
        <v>1.8073922282301278</v>
      </c>
      <c r="D72" s="51">
        <v>11820.8</v>
      </c>
      <c r="E72" s="25">
        <v>11778.4</v>
      </c>
      <c r="F72" s="47">
        <v>11968.8</v>
      </c>
      <c r="G72" s="80"/>
      <c r="H72" s="80"/>
      <c r="I72" s="80"/>
      <c r="K72" s="111">
        <f t="shared" si="6"/>
        <v>12.668193529916195</v>
      </c>
      <c r="L72" s="111">
        <f t="shared" si="6"/>
        <v>21.686229602060745</v>
      </c>
      <c r="M72" s="111">
        <f t="shared" si="6"/>
        <v>16.389922702547693</v>
      </c>
      <c r="N72" s="134">
        <f t="shared" si="8"/>
        <v>16.914781944841547</v>
      </c>
      <c r="O72" s="134">
        <f t="shared" si="9"/>
        <v>3.7002568890813508</v>
      </c>
    </row>
    <row r="73" spans="1:16" ht="15.75" customHeight="1" x14ac:dyDescent="0.45">
      <c r="A73" s="105">
        <v>15</v>
      </c>
      <c r="B73" s="20">
        <v>225</v>
      </c>
      <c r="C73" s="104">
        <f t="shared" si="7"/>
        <v>1.9364916731037085</v>
      </c>
      <c r="D73" s="51">
        <v>11821.1</v>
      </c>
      <c r="E73" s="25">
        <v>11780.4</v>
      </c>
      <c r="F73" s="47">
        <v>11969.5</v>
      </c>
      <c r="G73" s="80"/>
      <c r="H73" s="80"/>
      <c r="I73" s="80"/>
      <c r="K73" s="111">
        <f t="shared" si="6"/>
        <v>12.882908674491841</v>
      </c>
      <c r="L73" s="111">
        <f t="shared" si="6"/>
        <v>23.117663899226503</v>
      </c>
      <c r="M73" s="111">
        <f t="shared" si="6"/>
        <v>16.89092470655623</v>
      </c>
      <c r="N73" s="134">
        <f t="shared" si="8"/>
        <v>17.630499093424859</v>
      </c>
      <c r="O73" s="134">
        <f t="shared" si="9"/>
        <v>4.2109208282625001</v>
      </c>
    </row>
    <row r="74" spans="1:16" ht="15.75" customHeight="1" x14ac:dyDescent="0.45">
      <c r="A74" s="105">
        <v>16</v>
      </c>
      <c r="B74" s="20">
        <v>256</v>
      </c>
      <c r="C74" s="104">
        <f t="shared" si="7"/>
        <v>2.0655911179772888</v>
      </c>
      <c r="D74" s="51">
        <v>11822.4</v>
      </c>
      <c r="E74" s="25">
        <v>11777.6</v>
      </c>
      <c r="F74" s="47">
        <v>11970.1</v>
      </c>
      <c r="G74" s="80"/>
      <c r="H74" s="80"/>
      <c r="I74" s="80"/>
      <c r="K74" s="111">
        <f t="shared" si="6"/>
        <v>13.813340967649063</v>
      </c>
      <c r="L74" s="111">
        <f t="shared" si="6"/>
        <v>21.113655883194962</v>
      </c>
      <c r="M74" s="111">
        <f t="shared" si="6"/>
        <v>17.320354995706218</v>
      </c>
      <c r="N74" s="134">
        <f t="shared" si="8"/>
        <v>17.415783948850081</v>
      </c>
      <c r="O74" s="134">
        <f t="shared" si="9"/>
        <v>2.9811048824621014</v>
      </c>
    </row>
    <row r="75" spans="1:16" ht="15.75" customHeight="1" x14ac:dyDescent="0.45">
      <c r="A75" s="105">
        <v>17</v>
      </c>
      <c r="B75" s="73">
        <v>476</v>
      </c>
      <c r="C75" s="104">
        <f t="shared" si="7"/>
        <v>2.8166173565703478</v>
      </c>
      <c r="D75" s="74">
        <v>11825.1</v>
      </c>
      <c r="E75" s="75">
        <v>11786.2</v>
      </c>
      <c r="F75" s="107">
        <v>11974.9</v>
      </c>
      <c r="G75" s="81"/>
      <c r="H75" s="81"/>
      <c r="I75" s="81"/>
      <c r="K75" s="111">
        <f t="shared" si="6"/>
        <v>15.74577726882336</v>
      </c>
      <c r="L75" s="111">
        <f t="shared" si="6"/>
        <v>27.268823361007989</v>
      </c>
      <c r="M75" s="111">
        <f>(F75-F$58)/(0.000998*$B$27)</f>
        <v>20.755797308903521</v>
      </c>
      <c r="N75" s="134">
        <f t="shared" si="8"/>
        <v>21.256799312911625</v>
      </c>
      <c r="O75" s="134">
        <f t="shared" si="9"/>
        <v>4.717584132206361</v>
      </c>
    </row>
    <row r="76" spans="1:16" ht="15.75" customHeight="1" x14ac:dyDescent="0.45">
      <c r="A76" s="105">
        <v>18</v>
      </c>
      <c r="B76" s="20">
        <v>1448</v>
      </c>
      <c r="C76" s="104">
        <f t="shared" si="7"/>
        <v>4.9125689138508104</v>
      </c>
      <c r="D76" s="51">
        <v>11832.3</v>
      </c>
      <c r="E76" s="25">
        <v>11794.7</v>
      </c>
      <c r="F76" s="47">
        <v>11986.4</v>
      </c>
      <c r="G76" s="80"/>
      <c r="H76" s="80"/>
      <c r="I76" s="80"/>
      <c r="K76" s="111">
        <f t="shared" si="6"/>
        <v>20.898940738619316</v>
      </c>
      <c r="L76" s="111">
        <f t="shared" si="6"/>
        <v>33.35241912396247</v>
      </c>
      <c r="M76" s="111">
        <f>(F76-F$58)/(0.000998*$B$27)</f>
        <v>28.986544517606642</v>
      </c>
      <c r="N76" s="134">
        <f t="shared" si="8"/>
        <v>27.745968126729476</v>
      </c>
      <c r="O76" s="134">
        <f t="shared" si="9"/>
        <v>5.1592346531731383</v>
      </c>
    </row>
    <row r="77" spans="1:16" ht="15.75" customHeight="1" x14ac:dyDescent="0.45">
      <c r="B77" s="20"/>
      <c r="C77" s="20"/>
      <c r="J77" s="21" t="s">
        <v>19</v>
      </c>
      <c r="K77" s="135">
        <f>SLOPE(K58:K76,$C$32:$C$50)</f>
        <v>3.9674962925599058</v>
      </c>
      <c r="L77" s="135">
        <f t="shared" ref="L77" si="10">SLOPE(L58:L76,$C$32:$C$50)</f>
        <v>6.1349663329992028</v>
      </c>
      <c r="M77" s="135">
        <f t="shared" ref="M77" si="11">SLOPE(M58:M76,$C$32:$C$50)</f>
        <v>5.4941553076476257</v>
      </c>
      <c r="N77" s="67"/>
      <c r="O77" s="67"/>
      <c r="P77" s="67"/>
    </row>
    <row r="78" spans="1:16" ht="15.75" customHeight="1" x14ac:dyDescent="0.45">
      <c r="B78" s="20"/>
      <c r="C78" s="20"/>
      <c r="D78" s="101">
        <f>D74-D58</f>
        <v>19.299999999999272</v>
      </c>
      <c r="E78" s="101">
        <f t="shared" ref="E78:F78" si="12">E74-E58</f>
        <v>29.5</v>
      </c>
      <c r="F78" s="101">
        <f t="shared" si="12"/>
        <v>24.200000000000728</v>
      </c>
      <c r="K78" s="12" t="s">
        <v>10</v>
      </c>
      <c r="L78" s="13">
        <f>AVERAGE(K77:M77)</f>
        <v>5.1988726444022451</v>
      </c>
    </row>
    <row r="79" spans="1:16" ht="15.75" customHeight="1" x14ac:dyDescent="0.45">
      <c r="B79" s="20"/>
      <c r="C79" s="20"/>
      <c r="K79" s="12" t="s">
        <v>11</v>
      </c>
      <c r="L79" s="16" t="e">
        <f ca="1">_xludf.STDEV.S(K77:M77)</f>
        <v>#NAME?</v>
      </c>
    </row>
    <row r="80" spans="1:16" ht="15.75" customHeight="1" x14ac:dyDescent="0.45"/>
    <row r="81" spans="1:18" ht="15.75" customHeight="1" x14ac:dyDescent="0.45">
      <c r="B81" s="8" t="s">
        <v>6</v>
      </c>
      <c r="C81" s="8"/>
    </row>
    <row r="82" spans="1:18" ht="15.75" customHeight="1" x14ac:dyDescent="0.45">
      <c r="A82" s="19"/>
      <c r="D82" s="136" t="s">
        <v>16</v>
      </c>
      <c r="E82" s="137"/>
      <c r="F82" s="137"/>
      <c r="K82" s="136" t="s">
        <v>17</v>
      </c>
      <c r="L82" s="137"/>
      <c r="M82" s="137"/>
    </row>
    <row r="83" spans="1:18" ht="15.75" customHeight="1" x14ac:dyDescent="0.45">
      <c r="B83" s="20" t="s">
        <v>18</v>
      </c>
      <c r="C83" s="103" t="s">
        <v>44</v>
      </c>
      <c r="D83" s="105" t="s">
        <v>40</v>
      </c>
      <c r="E83" s="105" t="s">
        <v>30</v>
      </c>
      <c r="F83" s="105" t="s">
        <v>31</v>
      </c>
      <c r="G83" s="105" t="s">
        <v>32</v>
      </c>
      <c r="H83" s="105" t="s">
        <v>33</v>
      </c>
      <c r="I83" s="105" t="s">
        <v>34</v>
      </c>
      <c r="K83" s="105" t="s">
        <v>51</v>
      </c>
      <c r="L83" s="105" t="s">
        <v>52</v>
      </c>
      <c r="M83" s="105" t="s">
        <v>57</v>
      </c>
      <c r="N83" s="91" t="s">
        <v>58</v>
      </c>
      <c r="O83" s="91" t="s">
        <v>59</v>
      </c>
      <c r="P83" s="91" t="s">
        <v>56</v>
      </c>
    </row>
    <row r="84" spans="1:18" ht="15.75" customHeight="1" x14ac:dyDescent="0.45">
      <c r="A84" s="105">
        <v>0</v>
      </c>
      <c r="B84" s="20">
        <v>0</v>
      </c>
      <c r="C84" s="104">
        <f>SQRT(B84/60)</f>
        <v>0</v>
      </c>
      <c r="D84" s="49">
        <v>10711</v>
      </c>
      <c r="E84" s="48">
        <v>10513.3</v>
      </c>
      <c r="F84" s="48">
        <v>10682.8</v>
      </c>
      <c r="G84" s="50">
        <v>10614.2</v>
      </c>
      <c r="H84" s="50">
        <v>10819.4</v>
      </c>
      <c r="I84" s="50">
        <v>10535.1</v>
      </c>
      <c r="K84" s="105">
        <f t="shared" ref="K84:P102" si="13">(D84-D$84)/(0.000998*$B$27)</f>
        <v>0</v>
      </c>
      <c r="L84" s="105">
        <f t="shared" si="13"/>
        <v>0</v>
      </c>
      <c r="M84" s="105">
        <f t="shared" si="13"/>
        <v>0</v>
      </c>
      <c r="N84" s="91">
        <f t="shared" si="13"/>
        <v>0</v>
      </c>
      <c r="O84" s="91">
        <f t="shared" si="13"/>
        <v>0</v>
      </c>
      <c r="P84" s="91">
        <f t="shared" si="13"/>
        <v>0</v>
      </c>
      <c r="Q84" s="134">
        <f>AVERAGE(K84:P84)</f>
        <v>0</v>
      </c>
      <c r="R84" s="134">
        <f>_xlfn.STDEV.P(K84:P84)</f>
        <v>0</v>
      </c>
    </row>
    <row r="85" spans="1:18" ht="15.75" customHeight="1" x14ac:dyDescent="0.45">
      <c r="A85" s="105">
        <v>1</v>
      </c>
      <c r="B85" s="20">
        <v>1</v>
      </c>
      <c r="C85" s="104">
        <f t="shared" ref="C85:C102" si="14">SQRT(B85/60)</f>
        <v>0.12909944487358055</v>
      </c>
      <c r="D85" s="49">
        <v>10714.7</v>
      </c>
      <c r="E85" s="48">
        <v>10518.6</v>
      </c>
      <c r="F85" s="48">
        <v>10686.7</v>
      </c>
      <c r="G85" s="50">
        <v>10618.1</v>
      </c>
      <c r="H85" s="50">
        <v>10822.1</v>
      </c>
      <c r="I85" s="50">
        <v>10538.7</v>
      </c>
      <c r="K85" s="111">
        <f t="shared" si="13"/>
        <v>2.648153449757177</v>
      </c>
      <c r="L85" s="111">
        <f t="shared" si="13"/>
        <v>3.7933008874900453</v>
      </c>
      <c r="M85" s="111">
        <f t="shared" si="13"/>
        <v>2.7912968794742739</v>
      </c>
      <c r="N85" s="113">
        <f t="shared" si="13"/>
        <v>2.7912968794729718</v>
      </c>
      <c r="O85" s="113">
        <f t="shared" si="13"/>
        <v>1.9324363011742969</v>
      </c>
      <c r="P85" s="113">
        <f t="shared" si="13"/>
        <v>2.5765817348986286</v>
      </c>
      <c r="Q85" s="134">
        <f t="shared" ref="Q85:Q102" si="15">AVERAGE(K85:P85)</f>
        <v>2.7555110220445656</v>
      </c>
      <c r="R85" s="134">
        <f t="shared" ref="R85:R102" si="16">_xlfn.STDEV.P(K85:P85)</f>
        <v>0.54780811638548466</v>
      </c>
    </row>
    <row r="86" spans="1:18" ht="15.75" customHeight="1" x14ac:dyDescent="0.45">
      <c r="A86" s="105">
        <v>2</v>
      </c>
      <c r="B86" s="20">
        <v>4</v>
      </c>
      <c r="C86" s="104">
        <f t="shared" si="14"/>
        <v>0.2581988897471611</v>
      </c>
      <c r="D86" s="49">
        <v>10716.5</v>
      </c>
      <c r="E86" s="48">
        <v>10520.6</v>
      </c>
      <c r="F86" s="48">
        <v>10688.6</v>
      </c>
      <c r="G86" s="50">
        <v>10621.3</v>
      </c>
      <c r="H86" s="50">
        <v>10824.8</v>
      </c>
      <c r="I86" s="50">
        <v>10542.2</v>
      </c>
      <c r="K86" s="111">
        <f t="shared" si="13"/>
        <v>3.9364443172058401</v>
      </c>
      <c r="L86" s="111">
        <f t="shared" si="13"/>
        <v>5.2247351846558052</v>
      </c>
      <c r="M86" s="111">
        <f t="shared" si="13"/>
        <v>4.1511594617814858</v>
      </c>
      <c r="N86" s="113">
        <f t="shared" si="13"/>
        <v>5.0815917549374072</v>
      </c>
      <c r="O86" s="113">
        <f t="shared" si="13"/>
        <v>3.8648726023472917</v>
      </c>
      <c r="P86" s="113">
        <f t="shared" si="13"/>
        <v>5.0815917549387084</v>
      </c>
      <c r="Q86" s="134">
        <f t="shared" si="15"/>
        <v>4.5567325126444231</v>
      </c>
      <c r="R86" s="134">
        <f t="shared" si="16"/>
        <v>0.58096171685684839</v>
      </c>
    </row>
    <row r="87" spans="1:18" ht="15.75" customHeight="1" x14ac:dyDescent="0.45">
      <c r="A87" s="105">
        <v>3</v>
      </c>
      <c r="B87" s="20">
        <v>9</v>
      </c>
      <c r="C87" s="104">
        <f t="shared" si="14"/>
        <v>0.3872983346207417</v>
      </c>
      <c r="D87" s="49">
        <v>10718.9</v>
      </c>
      <c r="E87" s="48">
        <v>10524.5</v>
      </c>
      <c r="F87" s="48">
        <v>10689.7</v>
      </c>
      <c r="G87" s="50">
        <v>10622.5</v>
      </c>
      <c r="H87" s="50">
        <v>10825.5</v>
      </c>
      <c r="I87" s="50">
        <v>10542.7</v>
      </c>
      <c r="K87" s="111">
        <f t="shared" si="13"/>
        <v>5.6541654738044924</v>
      </c>
      <c r="L87" s="111">
        <f t="shared" si="13"/>
        <v>8.0160320641287779</v>
      </c>
      <c r="M87" s="111">
        <f t="shared" si="13"/>
        <v>4.9384483252229137</v>
      </c>
      <c r="N87" s="113">
        <f t="shared" si="13"/>
        <v>5.940452333237384</v>
      </c>
      <c r="O87" s="113">
        <f t="shared" si="13"/>
        <v>4.3658746063558285</v>
      </c>
      <c r="P87" s="113">
        <f t="shared" si="13"/>
        <v>5.4394503292301488</v>
      </c>
      <c r="Q87" s="134">
        <f t="shared" si="15"/>
        <v>5.7257371886632571</v>
      </c>
      <c r="R87" s="134">
        <f t="shared" si="16"/>
        <v>1.1436553883201335</v>
      </c>
    </row>
    <row r="88" spans="1:18" ht="15.75" customHeight="1" x14ac:dyDescent="0.45">
      <c r="A88" s="105">
        <v>4</v>
      </c>
      <c r="B88" s="20">
        <v>16</v>
      </c>
      <c r="C88" s="104">
        <f t="shared" si="14"/>
        <v>0.5163977794943222</v>
      </c>
      <c r="D88" s="49">
        <v>10720</v>
      </c>
      <c r="E88" s="48">
        <v>10526.2</v>
      </c>
      <c r="F88" s="48">
        <v>10690.8</v>
      </c>
      <c r="G88" s="50">
        <v>10624.1</v>
      </c>
      <c r="H88" s="50">
        <v>10826.5</v>
      </c>
      <c r="I88" s="50">
        <v>10545.6</v>
      </c>
      <c r="K88" s="111">
        <f t="shared" si="13"/>
        <v>6.4414543372459203</v>
      </c>
      <c r="L88" s="111">
        <f t="shared" si="13"/>
        <v>9.2327512167201942</v>
      </c>
      <c r="M88" s="111">
        <f t="shared" si="13"/>
        <v>5.7257371886630404</v>
      </c>
      <c r="N88" s="113">
        <f t="shared" si="13"/>
        <v>7.0855997709702523</v>
      </c>
      <c r="O88" s="113">
        <f t="shared" si="13"/>
        <v>5.0815917549387084</v>
      </c>
      <c r="P88" s="113">
        <f t="shared" si="13"/>
        <v>7.5150300601202407</v>
      </c>
      <c r="Q88" s="134">
        <f t="shared" si="15"/>
        <v>6.8470273881097254</v>
      </c>
      <c r="R88" s="134">
        <f t="shared" si="16"/>
        <v>1.3374955902674288</v>
      </c>
    </row>
    <row r="89" spans="1:18" ht="15.75" customHeight="1" x14ac:dyDescent="0.45">
      <c r="A89" s="105">
        <v>5</v>
      </c>
      <c r="B89" s="20">
        <v>25</v>
      </c>
      <c r="C89" s="104">
        <f t="shared" si="14"/>
        <v>0.6454972243679028</v>
      </c>
      <c r="D89" s="49">
        <v>10721.4</v>
      </c>
      <c r="E89" s="48">
        <v>10527.3</v>
      </c>
      <c r="F89" s="48">
        <v>10692</v>
      </c>
      <c r="G89" s="50">
        <v>10625.6</v>
      </c>
      <c r="H89" s="50">
        <v>10827.9</v>
      </c>
      <c r="I89" s="50">
        <v>10546.2</v>
      </c>
      <c r="K89" s="111">
        <f t="shared" si="13"/>
        <v>7.4434583452616918</v>
      </c>
      <c r="L89" s="111">
        <f t="shared" si="13"/>
        <v>10.020040080160321</v>
      </c>
      <c r="M89" s="111">
        <f t="shared" si="13"/>
        <v>6.5845977669630171</v>
      </c>
      <c r="N89" s="113">
        <f t="shared" si="13"/>
        <v>8.1591754938445717</v>
      </c>
      <c r="O89" s="113">
        <f t="shared" si="13"/>
        <v>6.0835957629544808</v>
      </c>
      <c r="P89" s="113">
        <f t="shared" si="13"/>
        <v>7.944460349270229</v>
      </c>
      <c r="Q89" s="134">
        <f t="shared" si="15"/>
        <v>7.705887966409052</v>
      </c>
      <c r="R89" s="134">
        <f t="shared" si="16"/>
        <v>1.2633077865133024</v>
      </c>
    </row>
    <row r="90" spans="1:18" ht="15.75" customHeight="1" x14ac:dyDescent="0.45">
      <c r="A90" s="105">
        <v>6</v>
      </c>
      <c r="B90" s="20">
        <v>36</v>
      </c>
      <c r="C90" s="104">
        <f t="shared" si="14"/>
        <v>0.7745966692414834</v>
      </c>
      <c r="D90" s="49">
        <v>10723.2</v>
      </c>
      <c r="E90" s="48">
        <v>10529.8</v>
      </c>
      <c r="F90" s="48">
        <v>10694</v>
      </c>
      <c r="G90" s="50">
        <v>10627.1</v>
      </c>
      <c r="H90" s="50">
        <v>10828.9</v>
      </c>
      <c r="I90" s="50">
        <v>10538.2</v>
      </c>
      <c r="K90" s="111">
        <f t="shared" si="13"/>
        <v>8.7317492127116569</v>
      </c>
      <c r="L90" s="111">
        <f t="shared" si="13"/>
        <v>11.80933295161752</v>
      </c>
      <c r="M90" s="111">
        <f t="shared" si="13"/>
        <v>8.0160320641287779</v>
      </c>
      <c r="N90" s="113">
        <f t="shared" si="13"/>
        <v>9.2327512167188921</v>
      </c>
      <c r="O90" s="113">
        <f t="shared" si="13"/>
        <v>6.7993129115373607</v>
      </c>
      <c r="P90" s="113">
        <f t="shared" si="13"/>
        <v>2.2187231606071887</v>
      </c>
      <c r="Q90" s="134">
        <f t="shared" si="15"/>
        <v>7.8013169195535665</v>
      </c>
      <c r="R90" s="134">
        <f t="shared" si="16"/>
        <v>2.9210263212140517</v>
      </c>
    </row>
    <row r="91" spans="1:18" ht="15.75" customHeight="1" x14ac:dyDescent="0.45">
      <c r="A91" s="105">
        <v>7</v>
      </c>
      <c r="B91" s="20">
        <v>49</v>
      </c>
      <c r="C91" s="104">
        <f t="shared" si="14"/>
        <v>0.9036961141150639</v>
      </c>
      <c r="D91" s="49">
        <v>10723.7</v>
      </c>
      <c r="E91" s="48">
        <v>10530.7</v>
      </c>
      <c r="F91" s="48">
        <v>10694.5</v>
      </c>
      <c r="G91" s="50">
        <v>10627.8</v>
      </c>
      <c r="H91" s="50">
        <v>10829.4</v>
      </c>
      <c r="I91" s="50">
        <v>10549.2</v>
      </c>
      <c r="K91" s="111">
        <f t="shared" si="13"/>
        <v>9.0896077870030982</v>
      </c>
      <c r="L91" s="111">
        <f t="shared" si="13"/>
        <v>12.453478385343155</v>
      </c>
      <c r="M91" s="111">
        <f t="shared" si="13"/>
        <v>8.3738906384202174</v>
      </c>
      <c r="N91" s="113">
        <f t="shared" si="13"/>
        <v>9.7337532207261273</v>
      </c>
      <c r="O91" s="113">
        <f t="shared" si="13"/>
        <v>7.1571714858288003</v>
      </c>
      <c r="P91" s="113">
        <f t="shared" si="13"/>
        <v>10.091611795018869</v>
      </c>
      <c r="Q91" s="134">
        <f t="shared" si="15"/>
        <v>9.4832522187233774</v>
      </c>
      <c r="R91" s="134">
        <f t="shared" si="16"/>
        <v>1.6356133527094217</v>
      </c>
    </row>
    <row r="92" spans="1:18" ht="15.75" customHeight="1" x14ac:dyDescent="0.45">
      <c r="A92" s="105">
        <v>8</v>
      </c>
      <c r="B92" s="20">
        <v>64</v>
      </c>
      <c r="C92" s="104">
        <f t="shared" si="14"/>
        <v>1.0327955589886444</v>
      </c>
      <c r="D92" s="49">
        <v>10725.3</v>
      </c>
      <c r="E92" s="48">
        <v>10531.7</v>
      </c>
      <c r="F92" s="48">
        <v>10696.8</v>
      </c>
      <c r="G92" s="50">
        <v>10629.2</v>
      </c>
      <c r="H92" s="50">
        <v>10830.2</v>
      </c>
      <c r="I92" s="50">
        <v>10550</v>
      </c>
      <c r="K92" s="111">
        <f t="shared" si="13"/>
        <v>10.234755224734664</v>
      </c>
      <c r="L92" s="111">
        <f t="shared" si="13"/>
        <v>13.169195533926034</v>
      </c>
      <c r="M92" s="111">
        <f t="shared" si="13"/>
        <v>10.020040080160321</v>
      </c>
      <c r="N92" s="113">
        <f t="shared" si="13"/>
        <v>10.7357572287432</v>
      </c>
      <c r="O92" s="113">
        <f t="shared" si="13"/>
        <v>7.7297452046958854</v>
      </c>
      <c r="P92" s="113">
        <f t="shared" si="13"/>
        <v>10.664185513884652</v>
      </c>
      <c r="Q92" s="134">
        <f t="shared" si="15"/>
        <v>10.425613131024127</v>
      </c>
      <c r="R92" s="134">
        <f t="shared" si="16"/>
        <v>1.5889708755938035</v>
      </c>
    </row>
    <row r="93" spans="1:18" ht="15.75" customHeight="1" x14ac:dyDescent="0.45">
      <c r="A93" s="105">
        <v>9</v>
      </c>
      <c r="B93" s="20">
        <v>81</v>
      </c>
      <c r="C93" s="104">
        <f t="shared" si="14"/>
        <v>1.1618950038622251</v>
      </c>
      <c r="D93" s="49">
        <v>10724.9</v>
      </c>
      <c r="E93" s="48">
        <v>10533.7</v>
      </c>
      <c r="F93" s="48">
        <v>10697.3</v>
      </c>
      <c r="G93" s="50">
        <v>10630.1</v>
      </c>
      <c r="H93" s="50">
        <v>10831.5</v>
      </c>
      <c r="I93" s="50">
        <v>10552.8</v>
      </c>
      <c r="K93" s="111">
        <f t="shared" si="13"/>
        <v>9.9484683653017729</v>
      </c>
      <c r="L93" s="111">
        <f t="shared" si="13"/>
        <v>14.600629831091794</v>
      </c>
      <c r="M93" s="111">
        <f t="shared" si="13"/>
        <v>10.37789865445176</v>
      </c>
      <c r="N93" s="113">
        <f t="shared" si="13"/>
        <v>11.379902662467533</v>
      </c>
      <c r="O93" s="113">
        <f t="shared" si="13"/>
        <v>8.660177497853109</v>
      </c>
      <c r="P93" s="113">
        <f t="shared" si="13"/>
        <v>12.668193529916195</v>
      </c>
      <c r="Q93" s="134">
        <f t="shared" si="15"/>
        <v>11.27254509018036</v>
      </c>
      <c r="R93" s="134">
        <f t="shared" si="16"/>
        <v>1.9327676233025992</v>
      </c>
    </row>
    <row r="94" spans="1:18" ht="15.75" customHeight="1" x14ac:dyDescent="0.45">
      <c r="A94" s="105">
        <v>10</v>
      </c>
      <c r="B94" s="20">
        <v>100</v>
      </c>
      <c r="C94" s="104">
        <f t="shared" si="14"/>
        <v>1.2909944487358056</v>
      </c>
      <c r="D94" s="49">
        <v>10726.4</v>
      </c>
      <c r="E94" s="48">
        <v>10535.3</v>
      </c>
      <c r="F94" s="48">
        <v>10699.5</v>
      </c>
      <c r="G94" s="50">
        <v>10631.6</v>
      </c>
      <c r="H94" s="50">
        <v>10832.3</v>
      </c>
      <c r="I94" s="50">
        <v>10553.9</v>
      </c>
      <c r="K94" s="111">
        <f t="shared" si="13"/>
        <v>11.022044088176091</v>
      </c>
      <c r="L94" s="111">
        <f t="shared" si="13"/>
        <v>15.74577726882336</v>
      </c>
      <c r="M94" s="111">
        <f t="shared" si="13"/>
        <v>11.952476381334618</v>
      </c>
      <c r="N94" s="113">
        <f t="shared" si="13"/>
        <v>12.453478385341853</v>
      </c>
      <c r="O94" s="113">
        <f t="shared" si="13"/>
        <v>9.2327512167188921</v>
      </c>
      <c r="P94" s="113">
        <f t="shared" si="13"/>
        <v>13.455482393357624</v>
      </c>
      <c r="Q94" s="134">
        <f t="shared" si="15"/>
        <v>12.310334955625407</v>
      </c>
      <c r="R94" s="134">
        <f t="shared" si="16"/>
        <v>2.0163248073022673</v>
      </c>
    </row>
    <row r="95" spans="1:18" ht="15.75" customHeight="1" x14ac:dyDescent="0.45">
      <c r="A95" s="105">
        <v>11</v>
      </c>
      <c r="B95" s="20">
        <v>121</v>
      </c>
      <c r="C95" s="104">
        <f t="shared" si="14"/>
        <v>1.4200938936093861</v>
      </c>
      <c r="D95" s="49">
        <v>10728.1</v>
      </c>
      <c r="E95" s="48">
        <v>10537</v>
      </c>
      <c r="F95" s="48">
        <v>10700.1</v>
      </c>
      <c r="G95" s="50">
        <v>10632.8</v>
      </c>
      <c r="H95" s="50">
        <v>10833.7</v>
      </c>
      <c r="I95" s="50">
        <v>10555</v>
      </c>
      <c r="K95" s="111">
        <f t="shared" si="13"/>
        <v>12.23876324076751</v>
      </c>
      <c r="L95" s="111">
        <f t="shared" si="13"/>
        <v>16.962496421414777</v>
      </c>
      <c r="M95" s="111">
        <f t="shared" si="13"/>
        <v>12.381906670484605</v>
      </c>
      <c r="N95" s="113">
        <f t="shared" si="13"/>
        <v>13.312338963640528</v>
      </c>
      <c r="O95" s="113">
        <f t="shared" si="13"/>
        <v>10.234755224735967</v>
      </c>
      <c r="P95" s="113">
        <f t="shared" si="13"/>
        <v>14.242771256799053</v>
      </c>
      <c r="Q95" s="134">
        <f t="shared" si="15"/>
        <v>13.228838629640407</v>
      </c>
      <c r="R95" s="134">
        <f t="shared" si="16"/>
        <v>2.0670958145381895</v>
      </c>
    </row>
    <row r="96" spans="1:18" ht="15.75" customHeight="1" x14ac:dyDescent="0.45">
      <c r="A96" s="105">
        <v>12</v>
      </c>
      <c r="B96" s="20">
        <v>144</v>
      </c>
      <c r="C96" s="104">
        <f t="shared" si="14"/>
        <v>1.5491933384829668</v>
      </c>
      <c r="D96" s="49">
        <v>10729.7</v>
      </c>
      <c r="E96" s="48">
        <v>10538.7</v>
      </c>
      <c r="F96" s="48">
        <v>10701.7</v>
      </c>
      <c r="G96" s="50">
        <v>10634.9</v>
      </c>
      <c r="H96" s="50">
        <v>10834.9</v>
      </c>
      <c r="I96" s="50">
        <v>10556.9</v>
      </c>
      <c r="K96" s="111">
        <f t="shared" si="13"/>
        <v>13.383910678500378</v>
      </c>
      <c r="L96" s="111">
        <f t="shared" si="13"/>
        <v>18.179215574006196</v>
      </c>
      <c r="M96" s="111">
        <f t="shared" si="13"/>
        <v>13.527054108217474</v>
      </c>
      <c r="N96" s="113">
        <f t="shared" si="13"/>
        <v>14.815344975664836</v>
      </c>
      <c r="O96" s="113">
        <f t="shared" si="13"/>
        <v>11.093615803034641</v>
      </c>
      <c r="P96" s="113">
        <f t="shared" si="13"/>
        <v>15.602633839106264</v>
      </c>
      <c r="Q96" s="134">
        <f t="shared" si="15"/>
        <v>14.433629163088298</v>
      </c>
      <c r="R96" s="134">
        <f t="shared" si="16"/>
        <v>2.1840777202331183</v>
      </c>
    </row>
    <row r="97" spans="1:33" ht="15.75" customHeight="1" x14ac:dyDescent="0.45">
      <c r="A97" s="105">
        <v>13</v>
      </c>
      <c r="B97" s="20">
        <v>169</v>
      </c>
      <c r="C97" s="104">
        <f t="shared" si="14"/>
        <v>1.6782927833565473</v>
      </c>
      <c r="D97" s="49">
        <v>10730.7</v>
      </c>
      <c r="E97" s="48">
        <v>10541.7</v>
      </c>
      <c r="F97" s="48">
        <v>10702.8</v>
      </c>
      <c r="G97" s="50">
        <v>10635.6</v>
      </c>
      <c r="H97" s="50">
        <v>10836.2</v>
      </c>
      <c r="I97" s="50">
        <v>10559.3</v>
      </c>
      <c r="K97" s="111">
        <f t="shared" si="13"/>
        <v>14.099627827083257</v>
      </c>
      <c r="L97" s="111">
        <f t="shared" si="13"/>
        <v>20.326367019754834</v>
      </c>
      <c r="M97" s="111">
        <f t="shared" si="13"/>
        <v>14.314342971657601</v>
      </c>
      <c r="N97" s="113">
        <f t="shared" si="13"/>
        <v>15.316346979673373</v>
      </c>
      <c r="O97" s="113">
        <f t="shared" si="13"/>
        <v>12.024048096193166</v>
      </c>
      <c r="P97" s="113">
        <f t="shared" si="13"/>
        <v>17.320354995704918</v>
      </c>
      <c r="Q97" s="134">
        <f t="shared" si="15"/>
        <v>15.56684798167786</v>
      </c>
      <c r="R97" s="134">
        <f t="shared" si="16"/>
        <v>2.6477504251983688</v>
      </c>
    </row>
    <row r="98" spans="1:33" ht="15.75" customHeight="1" x14ac:dyDescent="0.45">
      <c r="A98" s="105">
        <v>14</v>
      </c>
      <c r="B98" s="20">
        <v>196</v>
      </c>
      <c r="C98" s="104">
        <f t="shared" si="14"/>
        <v>1.8073922282301278</v>
      </c>
      <c r="D98" s="49">
        <v>10730.6</v>
      </c>
      <c r="E98" s="48">
        <v>10541.2</v>
      </c>
      <c r="F98" s="48">
        <v>10703.8</v>
      </c>
      <c r="G98" s="50">
        <v>10636.9</v>
      </c>
      <c r="H98" s="50">
        <v>10836.9</v>
      </c>
      <c r="I98" s="50">
        <v>10559.5</v>
      </c>
      <c r="K98" s="111">
        <f t="shared" si="13"/>
        <v>14.028056112224709</v>
      </c>
      <c r="L98" s="111">
        <f t="shared" si="13"/>
        <v>19.968508445463396</v>
      </c>
      <c r="M98" s="111">
        <f t="shared" si="13"/>
        <v>15.030060120240481</v>
      </c>
      <c r="N98" s="113">
        <f t="shared" si="13"/>
        <v>16.246779272830597</v>
      </c>
      <c r="O98" s="113">
        <f t="shared" si="13"/>
        <v>12.525050100200401</v>
      </c>
      <c r="P98" s="113">
        <f t="shared" si="13"/>
        <v>17.463498425422014</v>
      </c>
      <c r="Q98" s="134">
        <f t="shared" si="15"/>
        <v>15.876992079396933</v>
      </c>
      <c r="R98" s="134">
        <f t="shared" si="16"/>
        <v>2.4071291377295232</v>
      </c>
    </row>
    <row r="99" spans="1:33" ht="15.75" customHeight="1" x14ac:dyDescent="0.45">
      <c r="A99" s="105">
        <v>15</v>
      </c>
      <c r="B99" s="20">
        <v>225</v>
      </c>
      <c r="C99" s="104">
        <f t="shared" si="14"/>
        <v>1.9364916731037085</v>
      </c>
      <c r="D99" s="49">
        <v>10732</v>
      </c>
      <c r="E99" s="48">
        <v>10542.9</v>
      </c>
      <c r="F99" s="48">
        <v>10704.6</v>
      </c>
      <c r="G99" s="50">
        <v>10637.9</v>
      </c>
      <c r="H99" s="50">
        <v>10837.5</v>
      </c>
      <c r="I99" s="50">
        <v>10559.3</v>
      </c>
      <c r="K99" s="111">
        <f t="shared" si="13"/>
        <v>15.030060120240481</v>
      </c>
      <c r="L99" s="111">
        <f t="shared" si="13"/>
        <v>21.185227598053508</v>
      </c>
      <c r="M99" s="111">
        <f t="shared" si="13"/>
        <v>15.602633839107567</v>
      </c>
      <c r="N99" s="113">
        <f t="shared" si="13"/>
        <v>16.962496421413476</v>
      </c>
      <c r="O99" s="113">
        <f t="shared" si="13"/>
        <v>12.954480389350389</v>
      </c>
      <c r="P99" s="113">
        <f t="shared" si="13"/>
        <v>17.320354995704918</v>
      </c>
      <c r="Q99" s="134">
        <f t="shared" si="15"/>
        <v>16.509208893978393</v>
      </c>
      <c r="R99" s="134">
        <f t="shared" si="16"/>
        <v>2.5289797899651685</v>
      </c>
    </row>
    <row r="100" spans="1:33" ht="15.75" customHeight="1" x14ac:dyDescent="0.45">
      <c r="A100" s="105">
        <v>16</v>
      </c>
      <c r="B100" s="20">
        <v>256</v>
      </c>
      <c r="C100" s="104">
        <f t="shared" si="14"/>
        <v>2.0655911179772888</v>
      </c>
      <c r="D100" s="49">
        <v>10734.6</v>
      </c>
      <c r="E100" s="48">
        <v>10544.5</v>
      </c>
      <c r="F100" s="48">
        <v>10705.6</v>
      </c>
      <c r="G100" s="50">
        <v>10638.7</v>
      </c>
      <c r="H100" s="50">
        <v>10839.3</v>
      </c>
      <c r="I100" s="50">
        <v>10560.6</v>
      </c>
      <c r="K100" s="111">
        <f t="shared" si="13"/>
        <v>16.89092470655623</v>
      </c>
      <c r="L100" s="111">
        <f t="shared" si="13"/>
        <v>22.330375035786378</v>
      </c>
      <c r="M100" s="111">
        <f t="shared" si="13"/>
        <v>16.318350987690447</v>
      </c>
      <c r="N100" s="113">
        <f t="shared" si="13"/>
        <v>17.53507014028056</v>
      </c>
      <c r="O100" s="113">
        <f t="shared" si="13"/>
        <v>14.242771256799053</v>
      </c>
      <c r="P100" s="113">
        <f t="shared" si="13"/>
        <v>18.250787288863442</v>
      </c>
      <c r="Q100" s="134">
        <f t="shared" si="15"/>
        <v>17.594713235996021</v>
      </c>
      <c r="R100" s="134">
        <f t="shared" si="16"/>
        <v>2.456977040276636</v>
      </c>
    </row>
    <row r="101" spans="1:33" ht="15.75" customHeight="1" x14ac:dyDescent="0.45">
      <c r="A101" s="105">
        <v>17</v>
      </c>
      <c r="B101" s="39">
        <v>476</v>
      </c>
      <c r="C101" s="104">
        <f t="shared" si="14"/>
        <v>2.8166173565703478</v>
      </c>
      <c r="D101" s="108">
        <v>10738.7</v>
      </c>
      <c r="E101" s="109">
        <v>10550.3</v>
      </c>
      <c r="F101" s="109">
        <v>10711.3</v>
      </c>
      <c r="G101" s="110">
        <v>10644.5</v>
      </c>
      <c r="H101" s="110">
        <v>10843.1</v>
      </c>
      <c r="I101" s="110">
        <v>10566.4</v>
      </c>
      <c r="K101" s="111">
        <f t="shared" si="13"/>
        <v>19.825365015746296</v>
      </c>
      <c r="L101" s="111">
        <f t="shared" si="13"/>
        <v>26.48153449756656</v>
      </c>
      <c r="M101" s="111">
        <f t="shared" si="13"/>
        <v>20.397938734612083</v>
      </c>
      <c r="N101" s="113">
        <f t="shared" si="13"/>
        <v>21.686229602060745</v>
      </c>
      <c r="O101" s="113">
        <f t="shared" si="13"/>
        <v>16.962496421414777</v>
      </c>
      <c r="P101" s="113">
        <f t="shared" si="13"/>
        <v>22.401946750643624</v>
      </c>
      <c r="Q101" s="134">
        <f t="shared" si="15"/>
        <v>21.292585170340683</v>
      </c>
      <c r="R101" s="134">
        <f t="shared" si="16"/>
        <v>2.8871447826407617</v>
      </c>
    </row>
    <row r="102" spans="1:33" ht="15.75" customHeight="1" x14ac:dyDescent="0.45">
      <c r="A102" s="105">
        <v>18</v>
      </c>
      <c r="B102" s="20">
        <v>1448</v>
      </c>
      <c r="C102" s="104">
        <f t="shared" si="14"/>
        <v>4.9125689138508104</v>
      </c>
      <c r="D102" s="49">
        <v>10751.1</v>
      </c>
      <c r="E102" s="48">
        <v>10567.8</v>
      </c>
      <c r="F102" s="48">
        <v>10725.6</v>
      </c>
      <c r="G102" s="50">
        <v>10662.3</v>
      </c>
      <c r="H102" s="50">
        <v>10856.8</v>
      </c>
      <c r="I102" s="50">
        <v>10582</v>
      </c>
      <c r="K102" s="111">
        <f t="shared" si="13"/>
        <v>28.700257658173751</v>
      </c>
      <c r="L102" s="111">
        <f t="shared" si="13"/>
        <v>39.00658459776696</v>
      </c>
      <c r="M102" s="111">
        <f>(F102-F$84)/(0.000998*$B$27)</f>
        <v>30.632693959348046</v>
      </c>
      <c r="N102" s="113">
        <f t="shared" si="13"/>
        <v>34.425994846835486</v>
      </c>
      <c r="O102" s="113">
        <f t="shared" si="13"/>
        <v>26.767821356999452</v>
      </c>
      <c r="P102" s="113">
        <f t="shared" si="13"/>
        <v>33.567134268536812</v>
      </c>
      <c r="Q102" s="134">
        <f t="shared" si="15"/>
        <v>32.18341444794342</v>
      </c>
      <c r="R102" s="134">
        <f t="shared" si="16"/>
        <v>4.0283425471564662</v>
      </c>
    </row>
    <row r="103" spans="1:33" ht="15.75" customHeight="1" x14ac:dyDescent="0.45">
      <c r="B103" s="20"/>
      <c r="C103" s="20"/>
      <c r="J103" s="21" t="s">
        <v>19</v>
      </c>
      <c r="K103" s="135">
        <f>SLOPE(K84:K102,$C$32:$C$50)</f>
        <v>5.6693739808871069</v>
      </c>
      <c r="L103" s="135">
        <f t="shared" ref="L103" si="17">SLOPE(L84:L102,$C$32:$C$50)</f>
        <v>7.6810431546393865</v>
      </c>
      <c r="M103" s="135">
        <f t="shared" ref="M103" si="18">SLOPE(M84:M102,$C$32:$C$50)</f>
        <v>6.1147109555633188</v>
      </c>
      <c r="N103" s="135">
        <f>SLOPE(N84:N102,$C$32:$C$50)</f>
        <v>6.6595233275027379</v>
      </c>
      <c r="O103" s="135">
        <f t="shared" ref="O103" si="19">SLOPE(O84:O102,$C$32:$C$50)</f>
        <v>5.2682344271236632</v>
      </c>
      <c r="P103" s="135">
        <f t="shared" ref="P103" si="20">SLOPE(P84:P102,$C$32:$C$50)</f>
        <v>6.8437658590078518</v>
      </c>
    </row>
    <row r="104" spans="1:33" ht="15.75" customHeight="1" x14ac:dyDescent="0.45">
      <c r="B104" s="20"/>
      <c r="C104" s="20"/>
      <c r="D104" s="101">
        <f>D100-D84</f>
        <v>23.600000000000364</v>
      </c>
      <c r="E104" s="101">
        <f t="shared" ref="E104:I104" si="21">E100-E84</f>
        <v>31.200000000000728</v>
      </c>
      <c r="F104" s="101">
        <f t="shared" si="21"/>
        <v>22.800000000001091</v>
      </c>
      <c r="G104" s="101">
        <f t="shared" si="21"/>
        <v>24.5</v>
      </c>
      <c r="H104" s="101">
        <f t="shared" si="21"/>
        <v>19.899999999999636</v>
      </c>
      <c r="I104" s="101">
        <f t="shared" si="21"/>
        <v>25.5</v>
      </c>
      <c r="J104" s="21"/>
      <c r="K104" s="26" t="s">
        <v>10</v>
      </c>
      <c r="L104" s="23">
        <f>AVERAGE(K103:P103)</f>
        <v>6.3727752841206771</v>
      </c>
    </row>
    <row r="105" spans="1:33" ht="15.75" customHeight="1" x14ac:dyDescent="0.45">
      <c r="B105" s="20"/>
      <c r="C105" s="20"/>
      <c r="J105" s="21"/>
      <c r="K105" s="26" t="s">
        <v>11</v>
      </c>
      <c r="L105" s="28" t="e">
        <f ca="1">_xludf.STDEV.S(K103:P103)</f>
        <v>#NAME?</v>
      </c>
    </row>
    <row r="106" spans="1:33" ht="17.25" customHeight="1" x14ac:dyDescent="0.45">
      <c r="B106" s="20"/>
      <c r="C106" s="20"/>
      <c r="J106" s="21"/>
      <c r="AG106"/>
    </row>
    <row r="107" spans="1:33" ht="15.75" customHeight="1" x14ac:dyDescent="0.45">
      <c r="B107" s="8" t="s">
        <v>6</v>
      </c>
      <c r="C107" s="8"/>
      <c r="J107" s="21"/>
    </row>
    <row r="108" spans="1:33" ht="15.75" customHeight="1" x14ac:dyDescent="0.45">
      <c r="A108" s="19"/>
      <c r="D108" s="136" t="s">
        <v>16</v>
      </c>
      <c r="E108" s="137"/>
      <c r="F108" s="137"/>
      <c r="K108" s="136" t="s">
        <v>17</v>
      </c>
      <c r="L108" s="137"/>
      <c r="M108" s="137"/>
    </row>
    <row r="109" spans="1:33" ht="15.75" customHeight="1" x14ac:dyDescent="0.45">
      <c r="B109" s="20" t="s">
        <v>18</v>
      </c>
      <c r="C109" s="20"/>
      <c r="D109" s="105" t="s">
        <v>32</v>
      </c>
      <c r="E109" s="105" t="s">
        <v>33</v>
      </c>
      <c r="F109" s="105" t="s">
        <v>34</v>
      </c>
      <c r="K109" s="105" t="s">
        <v>20</v>
      </c>
      <c r="L109" s="105" t="s">
        <v>21</v>
      </c>
      <c r="M109" s="105" t="s">
        <v>22</v>
      </c>
    </row>
    <row r="110" spans="1:33" ht="15.75" customHeight="1" x14ac:dyDescent="0.45">
      <c r="A110" s="105">
        <v>0</v>
      </c>
      <c r="B110" s="20">
        <v>0</v>
      </c>
      <c r="C110" s="20"/>
      <c r="D110" s="50">
        <v>10666.1</v>
      </c>
      <c r="E110" s="50">
        <v>10867.7</v>
      </c>
      <c r="F110" s="50">
        <v>10591</v>
      </c>
      <c r="G110" s="80"/>
      <c r="H110" s="80"/>
      <c r="I110" s="80"/>
      <c r="K110" s="105">
        <f t="shared" ref="K110:M128" si="22">(D110-D$110)/(0.000998*$B$27)</f>
        <v>0</v>
      </c>
      <c r="L110" s="105">
        <f t="shared" si="22"/>
        <v>0</v>
      </c>
      <c r="M110" s="105">
        <f t="shared" si="22"/>
        <v>0</v>
      </c>
    </row>
    <row r="111" spans="1:33" ht="15.75" customHeight="1" x14ac:dyDescent="0.45">
      <c r="A111" s="105">
        <v>1</v>
      </c>
      <c r="B111" s="20">
        <v>1</v>
      </c>
      <c r="C111" s="20"/>
      <c r="D111" s="50">
        <v>10668.1</v>
      </c>
      <c r="E111" s="50">
        <v>10867.9</v>
      </c>
      <c r="F111" s="50">
        <v>10593.3</v>
      </c>
      <c r="G111" s="80"/>
      <c r="H111" s="80"/>
      <c r="I111" s="80"/>
      <c r="K111" s="105">
        <f t="shared" si="22"/>
        <v>1.4314342971657601</v>
      </c>
      <c r="L111" s="105">
        <f t="shared" si="22"/>
        <v>0.14314342971579488</v>
      </c>
      <c r="M111" s="105">
        <f t="shared" si="22"/>
        <v>1.6461494417401032</v>
      </c>
    </row>
    <row r="112" spans="1:33" ht="15.75" customHeight="1" x14ac:dyDescent="0.45">
      <c r="A112" s="105">
        <v>2</v>
      </c>
      <c r="B112" s="20">
        <v>4</v>
      </c>
      <c r="C112" s="20"/>
      <c r="D112" s="50">
        <v>10669.4</v>
      </c>
      <c r="E112" s="50">
        <v>10870.6</v>
      </c>
      <c r="F112" s="50">
        <v>10594.2</v>
      </c>
      <c r="G112" s="80"/>
      <c r="H112" s="80"/>
      <c r="I112" s="80"/>
      <c r="K112" s="105">
        <f t="shared" si="22"/>
        <v>2.3618665903229834</v>
      </c>
      <c r="L112" s="105">
        <f t="shared" si="22"/>
        <v>2.0755797308900918</v>
      </c>
      <c r="M112" s="105">
        <f t="shared" si="22"/>
        <v>2.2902948754657371</v>
      </c>
    </row>
    <row r="113" spans="1:13" ht="15.75" customHeight="1" x14ac:dyDescent="0.45">
      <c r="A113" s="105">
        <v>3</v>
      </c>
      <c r="B113" s="20">
        <v>9</v>
      </c>
      <c r="C113" s="20"/>
      <c r="D113" s="50">
        <v>10670.9</v>
      </c>
      <c r="E113" s="50">
        <v>10870.6</v>
      </c>
      <c r="F113" s="50">
        <v>10595.3</v>
      </c>
      <c r="G113" s="80"/>
      <c r="H113" s="80"/>
      <c r="I113" s="80"/>
      <c r="K113" s="105">
        <f t="shared" si="22"/>
        <v>3.4354423131973033</v>
      </c>
      <c r="L113" s="105">
        <f t="shared" si="22"/>
        <v>2.0755797308900918</v>
      </c>
      <c r="M113" s="105">
        <f t="shared" si="22"/>
        <v>3.0775837389058633</v>
      </c>
    </row>
    <row r="114" spans="1:13" ht="15.75" customHeight="1" x14ac:dyDescent="0.45">
      <c r="A114" s="105">
        <v>4</v>
      </c>
      <c r="B114" s="20">
        <v>16</v>
      </c>
      <c r="C114" s="20"/>
      <c r="D114" s="50">
        <v>10671.6</v>
      </c>
      <c r="E114" s="50">
        <v>10872</v>
      </c>
      <c r="F114" s="50">
        <v>10596.3</v>
      </c>
      <c r="G114" s="80"/>
      <c r="H114" s="80"/>
      <c r="I114" s="80"/>
      <c r="K114" s="105">
        <f t="shared" si="22"/>
        <v>3.9364443172058401</v>
      </c>
      <c r="L114" s="105">
        <f t="shared" si="22"/>
        <v>3.0775837389058633</v>
      </c>
      <c r="M114" s="105">
        <f t="shared" si="22"/>
        <v>3.7933008874887433</v>
      </c>
    </row>
    <row r="115" spans="1:13" ht="15.75" customHeight="1" x14ac:dyDescent="0.45">
      <c r="A115" s="105">
        <v>5</v>
      </c>
      <c r="B115" s="20">
        <v>25</v>
      </c>
      <c r="C115" s="20"/>
      <c r="D115" s="50">
        <v>10672</v>
      </c>
      <c r="E115" s="50">
        <v>10872.7</v>
      </c>
      <c r="F115" s="50">
        <v>10597.4</v>
      </c>
      <c r="G115" s="80"/>
      <c r="H115" s="80"/>
      <c r="I115" s="80"/>
      <c r="K115" s="105">
        <f t="shared" si="22"/>
        <v>4.2227311766387317</v>
      </c>
      <c r="L115" s="105">
        <f t="shared" si="22"/>
        <v>3.5785857429144001</v>
      </c>
      <c r="M115" s="105">
        <f t="shared" si="22"/>
        <v>4.5805897509301721</v>
      </c>
    </row>
    <row r="116" spans="1:13" ht="15.75" customHeight="1" x14ac:dyDescent="0.45">
      <c r="A116" s="105">
        <v>6</v>
      </c>
      <c r="B116" s="20">
        <v>36</v>
      </c>
      <c r="C116" s="20"/>
      <c r="D116" s="50">
        <v>10672</v>
      </c>
      <c r="E116" s="50">
        <v>10873.5</v>
      </c>
      <c r="F116" s="50">
        <v>10598.4</v>
      </c>
      <c r="G116" s="80"/>
      <c r="H116" s="80"/>
      <c r="I116" s="80"/>
      <c r="K116" s="105">
        <f t="shared" si="22"/>
        <v>4.2227311766387317</v>
      </c>
      <c r="L116" s="105">
        <f t="shared" si="22"/>
        <v>4.1511594617801837</v>
      </c>
      <c r="M116" s="105">
        <f t="shared" si="22"/>
        <v>5.296306899513052</v>
      </c>
    </row>
    <row r="117" spans="1:13" ht="15.75" customHeight="1" x14ac:dyDescent="0.45">
      <c r="A117" s="105">
        <v>7</v>
      </c>
      <c r="B117" s="20">
        <v>49</v>
      </c>
      <c r="C117" s="20"/>
      <c r="D117" s="50">
        <v>10672.5</v>
      </c>
      <c r="E117" s="50">
        <v>10874.6</v>
      </c>
      <c r="F117" s="50">
        <v>10597.9</v>
      </c>
      <c r="G117" s="80"/>
      <c r="H117" s="80"/>
      <c r="I117" s="80"/>
      <c r="K117" s="105">
        <f t="shared" si="22"/>
        <v>4.5805897509301721</v>
      </c>
      <c r="L117" s="105">
        <f t="shared" si="22"/>
        <v>4.9384483252216116</v>
      </c>
      <c r="M117" s="105">
        <f t="shared" si="22"/>
        <v>4.9384483252216116</v>
      </c>
    </row>
    <row r="118" spans="1:13" ht="15.75" customHeight="1" x14ac:dyDescent="0.45">
      <c r="A118" s="105">
        <v>8</v>
      </c>
      <c r="B118" s="20">
        <v>64</v>
      </c>
      <c r="C118" s="20"/>
      <c r="D118" s="50">
        <v>10672</v>
      </c>
      <c r="E118" s="50">
        <v>10875.5</v>
      </c>
      <c r="F118" s="50">
        <v>10598.9</v>
      </c>
      <c r="G118" s="80"/>
      <c r="H118" s="80"/>
      <c r="I118" s="80"/>
      <c r="K118" s="105">
        <f t="shared" si="22"/>
        <v>4.2227311766387317</v>
      </c>
      <c r="L118" s="105">
        <f t="shared" si="22"/>
        <v>5.5825937589459436</v>
      </c>
      <c r="M118" s="105">
        <f t="shared" si="22"/>
        <v>5.6541654738044924</v>
      </c>
    </row>
    <row r="119" spans="1:13" ht="15.75" customHeight="1" x14ac:dyDescent="0.45">
      <c r="A119" s="105">
        <v>9</v>
      </c>
      <c r="B119" s="20">
        <v>81</v>
      </c>
      <c r="C119" s="20"/>
      <c r="D119" s="50">
        <v>10674</v>
      </c>
      <c r="E119" s="50">
        <v>10875.8</v>
      </c>
      <c r="F119" s="50">
        <v>10600.3</v>
      </c>
      <c r="G119" s="80"/>
      <c r="H119" s="80"/>
      <c r="I119" s="80"/>
      <c r="K119" s="105">
        <f t="shared" si="22"/>
        <v>5.6541654738044924</v>
      </c>
      <c r="L119" s="105">
        <f t="shared" si="22"/>
        <v>5.7973089035202872</v>
      </c>
      <c r="M119" s="105">
        <f t="shared" si="22"/>
        <v>6.6561694818202639</v>
      </c>
    </row>
    <row r="120" spans="1:13" ht="15.75" customHeight="1" x14ac:dyDescent="0.45">
      <c r="A120" s="105">
        <v>10</v>
      </c>
      <c r="B120" s="20">
        <v>100</v>
      </c>
      <c r="C120" s="20"/>
      <c r="D120" s="50">
        <v>10674.2</v>
      </c>
      <c r="E120" s="50">
        <v>10875.7</v>
      </c>
      <c r="F120" s="50">
        <v>10600.8</v>
      </c>
      <c r="G120" s="80"/>
      <c r="H120" s="80"/>
      <c r="I120" s="80"/>
      <c r="K120" s="105">
        <f t="shared" si="22"/>
        <v>5.7973089035215883</v>
      </c>
      <c r="L120" s="105">
        <f t="shared" si="22"/>
        <v>5.7257371886630404</v>
      </c>
      <c r="M120" s="105">
        <f t="shared" si="22"/>
        <v>7.0140280561117034</v>
      </c>
    </row>
    <row r="121" spans="1:13" ht="15.75" customHeight="1" x14ac:dyDescent="0.45">
      <c r="A121" s="105">
        <v>11</v>
      </c>
      <c r="B121" s="20">
        <v>121</v>
      </c>
      <c r="C121" s="20"/>
      <c r="D121" s="50">
        <v>10675</v>
      </c>
      <c r="E121" s="50">
        <v>10877.5</v>
      </c>
      <c r="F121" s="50">
        <v>10602.2</v>
      </c>
      <c r="G121" s="80"/>
      <c r="H121" s="80"/>
      <c r="I121" s="80"/>
      <c r="K121" s="105">
        <f t="shared" si="22"/>
        <v>6.3698826223873724</v>
      </c>
      <c r="L121" s="105">
        <f t="shared" si="22"/>
        <v>7.0140280561117034</v>
      </c>
      <c r="M121" s="105">
        <f t="shared" si="22"/>
        <v>8.0160320641287779</v>
      </c>
    </row>
    <row r="122" spans="1:13" ht="15.75" customHeight="1" x14ac:dyDescent="0.45">
      <c r="A122" s="105">
        <v>12</v>
      </c>
      <c r="B122" s="20">
        <v>144</v>
      </c>
      <c r="C122" s="20"/>
      <c r="D122" s="50">
        <v>10675.1</v>
      </c>
      <c r="E122" s="50">
        <v>10877</v>
      </c>
      <c r="F122" s="50">
        <v>10602.6</v>
      </c>
      <c r="G122" s="80"/>
      <c r="H122" s="80"/>
      <c r="I122" s="80"/>
      <c r="K122" s="105">
        <f t="shared" si="22"/>
        <v>6.4414543372459203</v>
      </c>
      <c r="L122" s="105">
        <f t="shared" si="22"/>
        <v>6.6561694818202639</v>
      </c>
      <c r="M122" s="105">
        <f t="shared" si="22"/>
        <v>8.3023189235616695</v>
      </c>
    </row>
    <row r="123" spans="1:13" ht="15.75" customHeight="1" x14ac:dyDescent="0.45">
      <c r="A123" s="105">
        <v>13</v>
      </c>
      <c r="B123" s="20">
        <v>169</v>
      </c>
      <c r="C123" s="20"/>
      <c r="D123" s="50">
        <v>10675.9</v>
      </c>
      <c r="E123" s="50">
        <v>10878.8</v>
      </c>
      <c r="F123" s="50">
        <v>10603.2</v>
      </c>
      <c r="G123" s="80"/>
      <c r="H123" s="80"/>
      <c r="I123" s="80"/>
      <c r="K123" s="105">
        <f t="shared" si="22"/>
        <v>7.0140280561117034</v>
      </c>
      <c r="L123" s="105">
        <f t="shared" si="22"/>
        <v>7.944460349268927</v>
      </c>
      <c r="M123" s="105">
        <f t="shared" si="22"/>
        <v>8.7317492127116569</v>
      </c>
    </row>
    <row r="124" spans="1:13" ht="15.75" customHeight="1" x14ac:dyDescent="0.45">
      <c r="A124" s="105">
        <v>14</v>
      </c>
      <c r="B124" s="20">
        <v>196</v>
      </c>
      <c r="C124" s="20"/>
      <c r="D124" s="50">
        <v>10676.5</v>
      </c>
      <c r="E124" s="50">
        <v>10878.7</v>
      </c>
      <c r="F124" s="50">
        <v>10604.5</v>
      </c>
      <c r="G124" s="80"/>
      <c r="H124" s="80"/>
      <c r="I124" s="80"/>
      <c r="K124" s="105">
        <f t="shared" si="22"/>
        <v>7.4434583452616918</v>
      </c>
      <c r="L124" s="105">
        <f t="shared" si="22"/>
        <v>7.8728886344116802</v>
      </c>
      <c r="M124" s="105">
        <f t="shared" si="22"/>
        <v>9.6621815058688814</v>
      </c>
    </row>
    <row r="125" spans="1:13" ht="15.75" customHeight="1" x14ac:dyDescent="0.45">
      <c r="A125" s="105">
        <v>15</v>
      </c>
      <c r="B125" s="20">
        <v>225</v>
      </c>
      <c r="C125" s="20"/>
      <c r="D125" s="50">
        <v>10677.4</v>
      </c>
      <c r="E125" s="50">
        <v>10880.1</v>
      </c>
      <c r="F125" s="50">
        <v>10604.9</v>
      </c>
      <c r="G125" s="80"/>
      <c r="H125" s="80"/>
      <c r="I125" s="80"/>
      <c r="K125" s="105">
        <f t="shared" si="22"/>
        <v>8.0876037789860238</v>
      </c>
      <c r="L125" s="105">
        <f t="shared" si="22"/>
        <v>8.8748926424274526</v>
      </c>
      <c r="M125" s="105">
        <f t="shared" si="22"/>
        <v>9.9484683653017729</v>
      </c>
    </row>
    <row r="126" spans="1:13" ht="15.75" customHeight="1" x14ac:dyDescent="0.45">
      <c r="A126" s="105">
        <v>16</v>
      </c>
      <c r="B126" s="20">
        <v>256</v>
      </c>
      <c r="C126" s="20"/>
      <c r="D126" s="50">
        <v>10677.9</v>
      </c>
      <c r="E126" s="50">
        <v>10879.8</v>
      </c>
      <c r="F126" s="50">
        <v>10607.2</v>
      </c>
      <c r="G126" s="80"/>
      <c r="H126" s="80"/>
      <c r="I126" s="80"/>
      <c r="K126" s="105">
        <f t="shared" si="22"/>
        <v>8.4454623532774633</v>
      </c>
      <c r="L126" s="105">
        <f t="shared" si="22"/>
        <v>8.6601774978518069</v>
      </c>
      <c r="M126" s="105">
        <f t="shared" si="22"/>
        <v>11.594617807043177</v>
      </c>
    </row>
    <row r="127" spans="1:13" ht="15.75" customHeight="1" x14ac:dyDescent="0.45">
      <c r="A127" s="105">
        <v>17</v>
      </c>
      <c r="B127" s="39">
        <v>476</v>
      </c>
      <c r="C127" s="39"/>
      <c r="D127" s="78">
        <v>10681.3</v>
      </c>
      <c r="E127" s="78">
        <v>10883.5</v>
      </c>
      <c r="F127" s="78">
        <v>10611.9</v>
      </c>
      <c r="G127" s="80"/>
      <c r="H127" s="80"/>
      <c r="I127" s="80"/>
      <c r="K127" s="105">
        <f t="shared" si="22"/>
        <v>10.878900658458996</v>
      </c>
      <c r="L127" s="105">
        <f t="shared" si="22"/>
        <v>11.308330947608985</v>
      </c>
      <c r="M127" s="105">
        <f t="shared" si="22"/>
        <v>14.958488405381933</v>
      </c>
    </row>
    <row r="128" spans="1:13" ht="15.75" customHeight="1" x14ac:dyDescent="0.45">
      <c r="A128" s="105">
        <v>18</v>
      </c>
      <c r="B128" s="20">
        <v>1448</v>
      </c>
      <c r="C128" s="20"/>
      <c r="D128" s="50">
        <v>10689.6</v>
      </c>
      <c r="E128" s="50">
        <v>10890.4</v>
      </c>
      <c r="F128" s="50">
        <v>10617.1</v>
      </c>
      <c r="G128" s="80"/>
      <c r="H128" s="80"/>
      <c r="I128" s="80"/>
      <c r="K128" s="105">
        <f t="shared" si="22"/>
        <v>16.819352991697681</v>
      </c>
      <c r="L128" s="105">
        <f t="shared" si="22"/>
        <v>16.246779272830597</v>
      </c>
      <c r="M128" s="105">
        <f>(F128-F$110)/(0.000998*$B$27)</f>
        <v>18.68021757801343</v>
      </c>
    </row>
    <row r="129" spans="2:13" ht="15.75" customHeight="1" x14ac:dyDescent="0.45">
      <c r="B129" s="20"/>
      <c r="C129" s="20"/>
      <c r="J129" s="21" t="s">
        <v>19</v>
      </c>
      <c r="K129" s="55">
        <v>0.59289999999999998</v>
      </c>
      <c r="L129" s="55">
        <v>0.65910000000000002</v>
      </c>
      <c r="M129" s="55">
        <v>0.77800000000000002</v>
      </c>
    </row>
    <row r="130" spans="2:13" ht="15.75" customHeight="1" x14ac:dyDescent="0.45">
      <c r="B130" s="20"/>
      <c r="C130" s="20"/>
      <c r="K130" s="14" t="s">
        <v>10</v>
      </c>
      <c r="L130" s="15">
        <f>AVERAGE(K129:M129)</f>
        <v>0.67666666666666675</v>
      </c>
    </row>
    <row r="131" spans="2:13" ht="15.75" customHeight="1" x14ac:dyDescent="0.45">
      <c r="B131" s="20"/>
      <c r="C131" s="20"/>
      <c r="K131" s="14" t="s">
        <v>11</v>
      </c>
      <c r="L131" s="17" t="e">
        <f ca="1">_xludf.STDEV.S(K129:M129)</f>
        <v>#NAME?</v>
      </c>
    </row>
    <row r="132" spans="2:13" ht="15.75" customHeight="1" x14ac:dyDescent="0.45">
      <c r="B132" s="20"/>
      <c r="C132" s="20"/>
    </row>
    <row r="133" spans="2:13" ht="15.75" customHeight="1" x14ac:dyDescent="0.45">
      <c r="B133" s="20"/>
      <c r="C133" s="20"/>
    </row>
    <row r="134" spans="2:13" ht="15.75" customHeight="1" x14ac:dyDescent="0.45">
      <c r="B134" s="20"/>
      <c r="C134" s="20"/>
    </row>
    <row r="135" spans="2:13" ht="15.75" customHeight="1" x14ac:dyDescent="0.45">
      <c r="B135" s="20"/>
      <c r="C135" s="20"/>
    </row>
    <row r="136" spans="2:13" ht="15.75" customHeight="1" x14ac:dyDescent="0.45">
      <c r="B136" s="20"/>
      <c r="C136" s="20"/>
    </row>
    <row r="137" spans="2:13" ht="15.75" customHeight="1" x14ac:dyDescent="0.45">
      <c r="B137" s="20"/>
      <c r="C137" s="20"/>
    </row>
    <row r="138" spans="2:13" ht="15.75" customHeight="1" x14ac:dyDescent="0.45">
      <c r="B138" s="20"/>
      <c r="C138" s="20"/>
    </row>
    <row r="139" spans="2:13" ht="15.75" customHeight="1" x14ac:dyDescent="0.45">
      <c r="B139" s="20"/>
      <c r="C139" s="20"/>
    </row>
    <row r="140" spans="2:13" ht="15.75" customHeight="1" x14ac:dyDescent="0.45">
      <c r="B140" s="20"/>
      <c r="C140" s="20"/>
    </row>
    <row r="141" spans="2:13" ht="15.75" customHeight="1" x14ac:dyDescent="0.45">
      <c r="B141" s="20"/>
      <c r="C141" s="20"/>
    </row>
    <row r="142" spans="2:13" ht="15.75" customHeight="1" x14ac:dyDescent="0.45">
      <c r="B142" s="20"/>
      <c r="C142" s="20"/>
    </row>
    <row r="143" spans="2:13" ht="15.75" customHeight="1" x14ac:dyDescent="0.45">
      <c r="B143" s="20"/>
      <c r="C143" s="20"/>
    </row>
    <row r="144" spans="2:13" ht="15.75" customHeight="1" x14ac:dyDescent="0.45">
      <c r="B144" s="20"/>
      <c r="C144" s="20"/>
    </row>
    <row r="145" spans="1:36" ht="15.75" customHeight="1" x14ac:dyDescent="0.45">
      <c r="B145" s="20"/>
      <c r="C145" s="20"/>
    </row>
    <row r="146" spans="1:36" ht="15.75" customHeight="1" x14ac:dyDescent="0.45">
      <c r="B146" s="20"/>
      <c r="C146" s="20"/>
    </row>
    <row r="147" spans="1:36" ht="15.75" customHeight="1" x14ac:dyDescent="0.45">
      <c r="B147" s="21"/>
      <c r="C147" s="21"/>
      <c r="J147" s="21"/>
    </row>
    <row r="148" spans="1:36" ht="15.75" customHeight="1" x14ac:dyDescent="0.45">
      <c r="A148" s="29"/>
      <c r="B148" s="30"/>
      <c r="C148" s="30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</row>
    <row r="149" spans="1:36" ht="15.75" customHeight="1" x14ac:dyDescent="0.45">
      <c r="B149" s="20"/>
      <c r="C149" s="20"/>
      <c r="D149" s="20"/>
      <c r="J149" s="20"/>
    </row>
    <row r="150" spans="1:36" ht="15.75" customHeight="1" x14ac:dyDescent="0.45">
      <c r="B150" s="20"/>
      <c r="C150" s="20"/>
      <c r="L150" s="31"/>
    </row>
    <row r="151" spans="1:36" ht="15.75" customHeight="1" x14ac:dyDescent="0.45">
      <c r="B151" s="20"/>
      <c r="C151" s="20"/>
    </row>
    <row r="152" spans="1:36" ht="15.75" customHeight="1" x14ac:dyDescent="0.45">
      <c r="B152" s="20"/>
      <c r="C152" s="20"/>
    </row>
    <row r="153" spans="1:36" ht="15.75" customHeight="1" x14ac:dyDescent="0.45">
      <c r="B153" s="20"/>
      <c r="C153" s="20"/>
    </row>
    <row r="154" spans="1:36" ht="15.75" customHeight="1" x14ac:dyDescent="0.45">
      <c r="B154" s="20"/>
      <c r="C154" s="20"/>
    </row>
    <row r="155" spans="1:36" ht="15.75" customHeight="1" x14ac:dyDescent="0.45">
      <c r="B155" s="20"/>
      <c r="C155" s="20"/>
    </row>
    <row r="156" spans="1:36" ht="15.75" customHeight="1" x14ac:dyDescent="0.45">
      <c r="B156" s="20"/>
      <c r="C156" s="20"/>
    </row>
    <row r="157" spans="1:36" ht="15.75" customHeight="1" x14ac:dyDescent="0.45">
      <c r="B157" s="20"/>
      <c r="C157" s="20"/>
    </row>
    <row r="158" spans="1:36" ht="15.75" customHeight="1" x14ac:dyDescent="0.45">
      <c r="B158" s="20"/>
      <c r="C158" s="20"/>
    </row>
    <row r="159" spans="1:36" ht="15.75" customHeight="1" x14ac:dyDescent="0.45">
      <c r="B159" s="20"/>
      <c r="C159" s="20"/>
    </row>
    <row r="160" spans="1:36" ht="15.75" customHeight="1" x14ac:dyDescent="0.45">
      <c r="B160" s="20"/>
      <c r="C160" s="20"/>
    </row>
    <row r="161" spans="2:12" ht="15.75" customHeight="1" x14ac:dyDescent="0.45">
      <c r="B161" s="20"/>
      <c r="C161" s="20"/>
    </row>
    <row r="162" spans="2:12" ht="15.75" customHeight="1" x14ac:dyDescent="0.45">
      <c r="B162" s="20"/>
      <c r="C162" s="20"/>
    </row>
    <row r="163" spans="2:12" ht="15.75" customHeight="1" x14ac:dyDescent="0.45">
      <c r="B163" s="20"/>
      <c r="C163" s="20"/>
    </row>
    <row r="164" spans="2:12" ht="15.75" customHeight="1" x14ac:dyDescent="0.45">
      <c r="B164" s="20"/>
      <c r="C164" s="20"/>
    </row>
    <row r="165" spans="2:12" ht="15.75" customHeight="1" x14ac:dyDescent="0.45">
      <c r="B165" s="20"/>
      <c r="C165" s="20"/>
    </row>
    <row r="166" spans="2:12" ht="15.75" customHeight="1" x14ac:dyDescent="0.45">
      <c r="B166" s="20"/>
      <c r="C166" s="20"/>
    </row>
    <row r="167" spans="2:12" ht="15.75" customHeight="1" x14ac:dyDescent="0.45">
      <c r="B167" s="20"/>
      <c r="C167" s="20"/>
    </row>
    <row r="168" spans="2:12" ht="15.75" customHeight="1" x14ac:dyDescent="0.45">
      <c r="B168" s="21"/>
      <c r="C168" s="21"/>
      <c r="J168" s="21"/>
    </row>
    <row r="169" spans="2:12" ht="15.75" customHeight="1" x14ac:dyDescent="0.45">
      <c r="B169" s="20"/>
      <c r="C169" s="20"/>
      <c r="D169" s="20"/>
      <c r="J169" s="20"/>
    </row>
    <row r="170" spans="2:12" ht="15.75" customHeight="1" x14ac:dyDescent="0.45">
      <c r="B170" s="20"/>
      <c r="C170" s="20"/>
      <c r="L170" s="31"/>
    </row>
    <row r="171" spans="2:12" ht="15.75" customHeight="1" x14ac:dyDescent="0.45">
      <c r="B171" s="20"/>
      <c r="C171" s="20"/>
    </row>
    <row r="172" spans="2:12" ht="15.75" customHeight="1" x14ac:dyDescent="0.45">
      <c r="B172" s="20"/>
      <c r="C172" s="20"/>
    </row>
    <row r="173" spans="2:12" ht="15.75" customHeight="1" x14ac:dyDescent="0.45">
      <c r="B173" s="20"/>
      <c r="C173" s="20"/>
    </row>
    <row r="174" spans="2:12" ht="15.75" customHeight="1" x14ac:dyDescent="0.45">
      <c r="B174" s="20"/>
      <c r="C174" s="20"/>
    </row>
    <row r="175" spans="2:12" ht="15.75" customHeight="1" x14ac:dyDescent="0.45">
      <c r="B175" s="20"/>
      <c r="C175" s="20"/>
    </row>
    <row r="176" spans="2:12" ht="15.75" customHeight="1" x14ac:dyDescent="0.45">
      <c r="B176" s="20"/>
      <c r="C176" s="20"/>
    </row>
    <row r="177" spans="2:10" ht="15.75" customHeight="1" x14ac:dyDescent="0.45">
      <c r="B177" s="20"/>
      <c r="C177" s="20"/>
    </row>
    <row r="178" spans="2:10" ht="15.75" customHeight="1" x14ac:dyDescent="0.45">
      <c r="B178" s="20"/>
      <c r="C178" s="20"/>
    </row>
    <row r="179" spans="2:10" ht="15.75" customHeight="1" x14ac:dyDescent="0.45">
      <c r="B179" s="20"/>
      <c r="C179" s="20"/>
    </row>
    <row r="180" spans="2:10" ht="15.75" customHeight="1" x14ac:dyDescent="0.45">
      <c r="B180" s="20"/>
      <c r="C180" s="20"/>
    </row>
    <row r="181" spans="2:10" ht="15.75" customHeight="1" x14ac:dyDescent="0.45">
      <c r="B181" s="20"/>
      <c r="C181" s="20"/>
    </row>
    <row r="182" spans="2:10" ht="15.75" customHeight="1" x14ac:dyDescent="0.45">
      <c r="B182" s="20"/>
      <c r="C182" s="20"/>
    </row>
    <row r="183" spans="2:10" ht="15.75" customHeight="1" x14ac:dyDescent="0.45">
      <c r="B183" s="20"/>
      <c r="C183" s="20"/>
    </row>
    <row r="184" spans="2:10" ht="15.75" customHeight="1" x14ac:dyDescent="0.45">
      <c r="B184" s="20"/>
      <c r="C184" s="20"/>
    </row>
    <row r="185" spans="2:10" ht="15.75" customHeight="1" x14ac:dyDescent="0.45">
      <c r="B185" s="20"/>
      <c r="C185" s="20"/>
    </row>
    <row r="186" spans="2:10" ht="15.75" customHeight="1" x14ac:dyDescent="0.45">
      <c r="B186" s="20"/>
      <c r="C186" s="20"/>
    </row>
    <row r="187" spans="2:10" ht="15.75" customHeight="1" x14ac:dyDescent="0.45">
      <c r="B187" s="20"/>
      <c r="C187" s="20"/>
    </row>
    <row r="188" spans="2:10" ht="15.75" customHeight="1" x14ac:dyDescent="0.45">
      <c r="J188" s="21"/>
    </row>
    <row r="189" spans="2:10" ht="15.75" customHeight="1" x14ac:dyDescent="0.45">
      <c r="B189" s="20"/>
      <c r="C189" s="20"/>
    </row>
    <row r="190" spans="2:10" ht="15.75" customHeight="1" x14ac:dyDescent="0.45">
      <c r="B190" s="20"/>
      <c r="C190" s="20"/>
    </row>
    <row r="191" spans="2:10" ht="15.75" customHeight="1" x14ac:dyDescent="0.45">
      <c r="B191" s="20"/>
      <c r="C191" s="20"/>
    </row>
    <row r="192" spans="2:10" ht="15.75" customHeight="1" x14ac:dyDescent="0.45">
      <c r="B192" s="20"/>
      <c r="C192" s="20"/>
    </row>
    <row r="193" spans="2:3" ht="15.75" customHeight="1" x14ac:dyDescent="0.45">
      <c r="B193" s="20"/>
      <c r="C193" s="20"/>
    </row>
    <row r="194" spans="2:3" ht="15.75" customHeight="1" x14ac:dyDescent="0.45">
      <c r="B194" s="20"/>
      <c r="C194" s="20"/>
    </row>
    <row r="195" spans="2:3" ht="15.75" customHeight="1" x14ac:dyDescent="0.45">
      <c r="B195" s="20"/>
      <c r="C195" s="20"/>
    </row>
    <row r="196" spans="2:3" ht="15.75" customHeight="1" x14ac:dyDescent="0.45">
      <c r="B196" s="20"/>
      <c r="C196" s="20"/>
    </row>
    <row r="197" spans="2:3" ht="15.75" customHeight="1" x14ac:dyDescent="0.45">
      <c r="B197" s="20"/>
      <c r="C197" s="20"/>
    </row>
    <row r="198" spans="2:3" ht="15.75" customHeight="1" x14ac:dyDescent="0.45">
      <c r="B198" s="20"/>
      <c r="C198" s="20"/>
    </row>
    <row r="199" spans="2:3" ht="15.75" customHeight="1" x14ac:dyDescent="0.45">
      <c r="B199" s="20"/>
      <c r="C199" s="20"/>
    </row>
    <row r="200" spans="2:3" ht="15.75" customHeight="1" x14ac:dyDescent="0.45">
      <c r="B200" s="20"/>
      <c r="C200" s="20"/>
    </row>
    <row r="201" spans="2:3" ht="15.75" customHeight="1" x14ac:dyDescent="0.45">
      <c r="B201" s="20"/>
      <c r="C201" s="20"/>
    </row>
    <row r="202" spans="2:3" ht="15.75" customHeight="1" x14ac:dyDescent="0.45">
      <c r="B202" s="20"/>
      <c r="C202" s="20"/>
    </row>
    <row r="203" spans="2:3" ht="15.75" customHeight="1" x14ac:dyDescent="0.45">
      <c r="B203" s="20"/>
      <c r="C203" s="20"/>
    </row>
    <row r="204" spans="2:3" ht="15.75" customHeight="1" x14ac:dyDescent="0.45">
      <c r="B204" s="20"/>
      <c r="C204" s="20"/>
    </row>
    <row r="205" spans="2:3" ht="15.75" customHeight="1" x14ac:dyDescent="0.45">
      <c r="B205" s="20"/>
      <c r="C205" s="20"/>
    </row>
    <row r="206" spans="2:3" ht="15.75" customHeight="1" x14ac:dyDescent="0.45">
      <c r="B206" s="20"/>
      <c r="C206" s="20"/>
    </row>
    <row r="207" spans="2:3" ht="15.75" customHeight="1" x14ac:dyDescent="0.45">
      <c r="B207" s="20"/>
      <c r="C207" s="20"/>
    </row>
    <row r="208" spans="2:3" ht="15.75" customHeight="1" x14ac:dyDescent="0.45">
      <c r="B208" s="20"/>
      <c r="C208" s="20"/>
    </row>
    <row r="209" spans="2:3" ht="15.75" customHeight="1" x14ac:dyDescent="0.45">
      <c r="B209" s="20"/>
      <c r="C209" s="20"/>
    </row>
    <row r="210" spans="2:3" ht="15.75" customHeight="1" x14ac:dyDescent="0.45">
      <c r="B210" s="20"/>
      <c r="C210" s="20"/>
    </row>
    <row r="211" spans="2:3" ht="15.75" customHeight="1" x14ac:dyDescent="0.45">
      <c r="B211" s="20"/>
      <c r="C211" s="20"/>
    </row>
    <row r="212" spans="2:3" ht="15.75" customHeight="1" x14ac:dyDescent="0.45">
      <c r="B212" s="20"/>
      <c r="C212" s="20"/>
    </row>
    <row r="213" spans="2:3" ht="15.75" customHeight="1" x14ac:dyDescent="0.45">
      <c r="B213" s="20"/>
      <c r="C213" s="20"/>
    </row>
    <row r="214" spans="2:3" ht="15.75" customHeight="1" x14ac:dyDescent="0.45">
      <c r="B214" s="20"/>
      <c r="C214" s="20"/>
    </row>
    <row r="215" spans="2:3" ht="15.75" customHeight="1" x14ac:dyDescent="0.45">
      <c r="B215" s="20"/>
      <c r="C215" s="20"/>
    </row>
    <row r="216" spans="2:3" ht="15.75" customHeight="1" x14ac:dyDescent="0.45">
      <c r="B216" s="20"/>
      <c r="C216" s="20"/>
    </row>
    <row r="217" spans="2:3" ht="15.75" customHeight="1" x14ac:dyDescent="0.45">
      <c r="B217" s="20"/>
      <c r="C217" s="20"/>
    </row>
    <row r="218" spans="2:3" ht="15.75" customHeight="1" x14ac:dyDescent="0.45">
      <c r="B218" s="20"/>
      <c r="C218" s="20"/>
    </row>
    <row r="219" spans="2:3" ht="15.75" customHeight="1" x14ac:dyDescent="0.45">
      <c r="B219" s="20"/>
      <c r="C219" s="20"/>
    </row>
    <row r="220" spans="2:3" ht="15.75" customHeight="1" x14ac:dyDescent="0.45">
      <c r="B220" s="20"/>
      <c r="C220" s="20"/>
    </row>
    <row r="221" spans="2:3" ht="15.75" customHeight="1" x14ac:dyDescent="0.45">
      <c r="B221" s="20"/>
      <c r="C221" s="20"/>
    </row>
    <row r="222" spans="2:3" ht="15.75" customHeight="1" x14ac:dyDescent="0.45">
      <c r="B222" s="20"/>
      <c r="C222" s="20"/>
    </row>
    <row r="223" spans="2:3" ht="15.75" customHeight="1" x14ac:dyDescent="0.45">
      <c r="B223" s="20"/>
      <c r="C223" s="20"/>
    </row>
    <row r="224" spans="2:3" ht="15.75" customHeight="1" x14ac:dyDescent="0.45">
      <c r="B224" s="20"/>
      <c r="C224" s="20"/>
    </row>
    <row r="225" spans="2:3" ht="15.75" customHeight="1" x14ac:dyDescent="0.45">
      <c r="B225" s="20"/>
      <c r="C225" s="20"/>
    </row>
    <row r="226" spans="2:3" ht="15.75" customHeight="1" x14ac:dyDescent="0.45">
      <c r="B226" s="20"/>
      <c r="C226" s="20"/>
    </row>
    <row r="227" spans="2:3" ht="15.75" customHeight="1" x14ac:dyDescent="0.45">
      <c r="B227" s="20"/>
      <c r="C227" s="20"/>
    </row>
    <row r="228" spans="2:3" ht="15.75" customHeight="1" x14ac:dyDescent="0.45">
      <c r="B228" s="20"/>
      <c r="C228" s="20"/>
    </row>
    <row r="229" spans="2:3" ht="15.75" customHeight="1" x14ac:dyDescent="0.45">
      <c r="B229" s="20"/>
      <c r="C229" s="20"/>
    </row>
    <row r="230" spans="2:3" ht="15.75" customHeight="1" x14ac:dyDescent="0.45">
      <c r="B230" s="20"/>
      <c r="C230" s="20"/>
    </row>
    <row r="231" spans="2:3" ht="15.75" customHeight="1" x14ac:dyDescent="0.45">
      <c r="B231" s="20"/>
      <c r="C231" s="20"/>
    </row>
    <row r="232" spans="2:3" ht="15.75" customHeight="1" x14ac:dyDescent="0.45">
      <c r="B232" s="20"/>
      <c r="C232" s="20"/>
    </row>
    <row r="233" spans="2:3" ht="15.75" customHeight="1" x14ac:dyDescent="0.45">
      <c r="B233" s="20"/>
      <c r="C233" s="20"/>
    </row>
    <row r="234" spans="2:3" ht="15.75" customHeight="1" x14ac:dyDescent="0.45">
      <c r="B234" s="20"/>
      <c r="C234" s="20"/>
    </row>
    <row r="235" spans="2:3" ht="15.75" customHeight="1" x14ac:dyDescent="0.45">
      <c r="B235" s="20"/>
      <c r="C235" s="20"/>
    </row>
    <row r="236" spans="2:3" ht="15.75" customHeight="1" x14ac:dyDescent="0.45">
      <c r="B236" s="20"/>
      <c r="C236" s="20"/>
    </row>
    <row r="237" spans="2:3" ht="15.75" customHeight="1" x14ac:dyDescent="0.45">
      <c r="B237" s="20"/>
      <c r="C237" s="20"/>
    </row>
    <row r="238" spans="2:3" ht="15.75" customHeight="1" x14ac:dyDescent="0.45">
      <c r="B238" s="20"/>
      <c r="C238" s="20"/>
    </row>
    <row r="239" spans="2:3" ht="15.75" customHeight="1" x14ac:dyDescent="0.45">
      <c r="B239" s="20"/>
      <c r="C239" s="20"/>
    </row>
    <row r="240" spans="2:3" ht="15.75" customHeight="1" x14ac:dyDescent="0.45">
      <c r="B240" s="20"/>
      <c r="C240" s="20"/>
    </row>
    <row r="241" spans="2:3" ht="15.75" customHeight="1" x14ac:dyDescent="0.45">
      <c r="B241" s="20"/>
      <c r="C241" s="20"/>
    </row>
    <row r="242" spans="2:3" ht="15.75" customHeight="1" x14ac:dyDescent="0.45">
      <c r="B242" s="20"/>
      <c r="C242" s="20"/>
    </row>
    <row r="243" spans="2:3" ht="15.75" customHeight="1" x14ac:dyDescent="0.45">
      <c r="B243" s="20"/>
      <c r="C243" s="20"/>
    </row>
    <row r="244" spans="2:3" ht="15.75" customHeight="1" x14ac:dyDescent="0.45">
      <c r="B244" s="20"/>
      <c r="C244" s="20"/>
    </row>
    <row r="245" spans="2:3" ht="15.75" customHeight="1" x14ac:dyDescent="0.45">
      <c r="B245" s="20"/>
      <c r="C245" s="20"/>
    </row>
    <row r="246" spans="2:3" ht="15.75" customHeight="1" x14ac:dyDescent="0.45">
      <c r="B246" s="20"/>
      <c r="C246" s="20"/>
    </row>
    <row r="247" spans="2:3" ht="15.75" customHeight="1" x14ac:dyDescent="0.45">
      <c r="B247" s="20"/>
      <c r="C247" s="20"/>
    </row>
    <row r="248" spans="2:3" ht="15.75" customHeight="1" x14ac:dyDescent="0.45">
      <c r="B248" s="20"/>
      <c r="C248" s="20"/>
    </row>
    <row r="249" spans="2:3" ht="15.75" customHeight="1" x14ac:dyDescent="0.45">
      <c r="B249" s="20"/>
      <c r="C249" s="20"/>
    </row>
    <row r="250" spans="2:3" ht="15.75" customHeight="1" x14ac:dyDescent="0.45">
      <c r="B250" s="20"/>
      <c r="C250" s="20"/>
    </row>
    <row r="251" spans="2:3" ht="15.75" customHeight="1" x14ac:dyDescent="0.45">
      <c r="B251" s="20"/>
      <c r="C251" s="20"/>
    </row>
    <row r="252" spans="2:3" ht="15.75" customHeight="1" x14ac:dyDescent="0.45">
      <c r="B252" s="20"/>
      <c r="C252" s="20"/>
    </row>
    <row r="253" spans="2:3" ht="15.75" customHeight="1" x14ac:dyDescent="0.45">
      <c r="B253" s="20"/>
      <c r="C253" s="20"/>
    </row>
    <row r="254" spans="2:3" ht="15.75" customHeight="1" x14ac:dyDescent="0.45">
      <c r="B254" s="20"/>
      <c r="C254" s="20"/>
    </row>
    <row r="255" spans="2:3" ht="15.75" customHeight="1" x14ac:dyDescent="0.45">
      <c r="B255" s="20"/>
      <c r="C255" s="20"/>
    </row>
    <row r="256" spans="2:3" ht="15.75" customHeight="1" x14ac:dyDescent="0.45">
      <c r="B256" s="20"/>
      <c r="C256" s="20"/>
    </row>
    <row r="257" spans="2:3" ht="15.75" customHeight="1" x14ac:dyDescent="0.45">
      <c r="B257" s="20"/>
      <c r="C257" s="20"/>
    </row>
    <row r="258" spans="2:3" ht="15.75" customHeight="1" x14ac:dyDescent="0.45">
      <c r="B258" s="20"/>
      <c r="C258" s="20"/>
    </row>
    <row r="259" spans="2:3" ht="15.75" customHeight="1" x14ac:dyDescent="0.45">
      <c r="B259" s="20"/>
      <c r="C259" s="20"/>
    </row>
    <row r="260" spans="2:3" ht="15.75" customHeight="1" x14ac:dyDescent="0.45">
      <c r="B260" s="20"/>
      <c r="C260" s="20"/>
    </row>
    <row r="261" spans="2:3" ht="15.75" customHeight="1" x14ac:dyDescent="0.45">
      <c r="B261" s="20"/>
      <c r="C261" s="20"/>
    </row>
    <row r="262" spans="2:3" ht="15.75" customHeight="1" x14ac:dyDescent="0.45">
      <c r="B262" s="20"/>
      <c r="C262" s="20"/>
    </row>
    <row r="263" spans="2:3" ht="15.75" customHeight="1" x14ac:dyDescent="0.45">
      <c r="B263" s="20"/>
      <c r="C263" s="20"/>
    </row>
    <row r="264" spans="2:3" ht="15.75" customHeight="1" x14ac:dyDescent="0.45"/>
    <row r="265" spans="2:3" ht="15.75" customHeight="1" x14ac:dyDescent="0.45">
      <c r="B265" s="20"/>
      <c r="C265" s="20"/>
    </row>
    <row r="266" spans="2:3" ht="15.75" customHeight="1" x14ac:dyDescent="0.45">
      <c r="B266" s="20"/>
      <c r="C266" s="20"/>
    </row>
    <row r="267" spans="2:3" ht="15.75" customHeight="1" x14ac:dyDescent="0.45">
      <c r="B267" s="20"/>
      <c r="C267" s="20"/>
    </row>
    <row r="268" spans="2:3" ht="15.75" customHeight="1" x14ac:dyDescent="0.45">
      <c r="B268" s="20"/>
      <c r="C268" s="20"/>
    </row>
    <row r="269" spans="2:3" ht="15.75" customHeight="1" x14ac:dyDescent="0.45">
      <c r="B269" s="20"/>
      <c r="C269" s="20"/>
    </row>
    <row r="270" spans="2:3" ht="15.75" customHeight="1" x14ac:dyDescent="0.45">
      <c r="B270" s="20"/>
      <c r="C270" s="20"/>
    </row>
    <row r="271" spans="2:3" ht="15.75" customHeight="1" x14ac:dyDescent="0.45">
      <c r="B271" s="20"/>
      <c r="C271" s="20"/>
    </row>
    <row r="272" spans="2:3" ht="15.75" customHeight="1" x14ac:dyDescent="0.45">
      <c r="B272" s="20"/>
      <c r="C272" s="20"/>
    </row>
    <row r="273" spans="2:3" ht="15.75" customHeight="1" x14ac:dyDescent="0.45">
      <c r="B273" s="20"/>
      <c r="C273" s="20"/>
    </row>
    <row r="274" spans="2:3" ht="15.75" customHeight="1" x14ac:dyDescent="0.45">
      <c r="B274" s="20"/>
      <c r="C274" s="20"/>
    </row>
    <row r="275" spans="2:3" ht="15.75" customHeight="1" x14ac:dyDescent="0.45">
      <c r="B275" s="20"/>
      <c r="C275" s="20"/>
    </row>
    <row r="276" spans="2:3" ht="15.75" customHeight="1" x14ac:dyDescent="0.45">
      <c r="B276" s="20"/>
      <c r="C276" s="20"/>
    </row>
    <row r="277" spans="2:3" ht="15.75" customHeight="1" x14ac:dyDescent="0.45">
      <c r="B277" s="20"/>
      <c r="C277" s="20"/>
    </row>
    <row r="278" spans="2:3" ht="15.75" customHeight="1" x14ac:dyDescent="0.45">
      <c r="B278" s="20"/>
      <c r="C278" s="20"/>
    </row>
    <row r="279" spans="2:3" ht="15.75" customHeight="1" x14ac:dyDescent="0.45">
      <c r="B279" s="20"/>
      <c r="C279" s="20"/>
    </row>
    <row r="280" spans="2:3" ht="15.75" customHeight="1" x14ac:dyDescent="0.45">
      <c r="B280" s="20"/>
      <c r="C280" s="20"/>
    </row>
    <row r="281" spans="2:3" ht="15.75" customHeight="1" x14ac:dyDescent="0.45">
      <c r="B281" s="20"/>
      <c r="C281" s="20"/>
    </row>
    <row r="282" spans="2:3" ht="15.75" customHeight="1" x14ac:dyDescent="0.45">
      <c r="B282" s="20"/>
      <c r="C282" s="20"/>
    </row>
    <row r="283" spans="2:3" ht="15.75" customHeight="1" x14ac:dyDescent="0.45">
      <c r="B283" s="20"/>
      <c r="C283" s="20"/>
    </row>
    <row r="284" spans="2:3" ht="15.75" customHeight="1" x14ac:dyDescent="0.45">
      <c r="B284" s="20"/>
      <c r="C284" s="20"/>
    </row>
    <row r="285" spans="2:3" ht="15.75" customHeight="1" x14ac:dyDescent="0.45">
      <c r="B285" s="20"/>
      <c r="C285" s="20"/>
    </row>
    <row r="286" spans="2:3" ht="15.75" customHeight="1" x14ac:dyDescent="0.45">
      <c r="B286" s="20"/>
      <c r="C286" s="20"/>
    </row>
    <row r="287" spans="2:3" ht="15.75" customHeight="1" x14ac:dyDescent="0.45">
      <c r="B287" s="20"/>
      <c r="C287" s="20"/>
    </row>
    <row r="288" spans="2:3" ht="15.75" customHeight="1" x14ac:dyDescent="0.45">
      <c r="B288" s="20"/>
      <c r="C288" s="20"/>
    </row>
    <row r="289" spans="2:3" ht="15.75" customHeight="1" x14ac:dyDescent="0.45">
      <c r="B289" s="20"/>
      <c r="C289" s="20"/>
    </row>
    <row r="290" spans="2:3" ht="15.75" customHeight="1" x14ac:dyDescent="0.45">
      <c r="B290" s="20"/>
      <c r="C290" s="20"/>
    </row>
    <row r="291" spans="2:3" ht="15.75" customHeight="1" x14ac:dyDescent="0.45"/>
    <row r="292" spans="2:3" ht="15.75" customHeight="1" x14ac:dyDescent="0.45"/>
    <row r="293" spans="2:3" ht="15.75" customHeight="1" x14ac:dyDescent="0.45"/>
    <row r="294" spans="2:3" ht="15.75" customHeight="1" x14ac:dyDescent="0.45"/>
    <row r="295" spans="2:3" ht="15.75" customHeight="1" x14ac:dyDescent="0.45"/>
    <row r="296" spans="2:3" ht="15.75" customHeight="1" x14ac:dyDescent="0.45"/>
    <row r="297" spans="2:3" ht="15.75" customHeight="1" x14ac:dyDescent="0.45"/>
    <row r="298" spans="2:3" ht="15.75" customHeight="1" x14ac:dyDescent="0.45"/>
    <row r="299" spans="2:3" ht="15.75" customHeight="1" x14ac:dyDescent="0.45"/>
    <row r="300" spans="2:3" ht="15.75" customHeight="1" x14ac:dyDescent="0.45"/>
    <row r="301" spans="2:3" ht="15.75" customHeight="1" x14ac:dyDescent="0.45"/>
    <row r="302" spans="2:3" ht="15.75" customHeight="1" x14ac:dyDescent="0.45"/>
    <row r="303" spans="2:3" ht="15.75" customHeight="1" x14ac:dyDescent="0.45"/>
    <row r="304" spans="2:3" ht="15.75" customHeight="1" x14ac:dyDescent="0.45"/>
    <row r="305" ht="15.75" customHeight="1" x14ac:dyDescent="0.45"/>
    <row r="306" ht="15.75" customHeight="1" x14ac:dyDescent="0.45"/>
    <row r="307" ht="15.75" customHeight="1" x14ac:dyDescent="0.45"/>
    <row r="308" ht="15.75" customHeight="1" x14ac:dyDescent="0.45"/>
    <row r="309" ht="15.75" customHeight="1" x14ac:dyDescent="0.45"/>
    <row r="310" ht="15.75" customHeight="1" x14ac:dyDescent="0.45"/>
    <row r="311" ht="15.75" customHeight="1" x14ac:dyDescent="0.45"/>
    <row r="312" ht="15.75" customHeight="1" x14ac:dyDescent="0.45"/>
    <row r="313" ht="15.75" customHeight="1" x14ac:dyDescent="0.45"/>
    <row r="314" ht="15.75" customHeight="1" x14ac:dyDescent="0.45"/>
    <row r="315" ht="15.75" customHeight="1" x14ac:dyDescent="0.45"/>
    <row r="316" ht="15.75" customHeight="1" x14ac:dyDescent="0.45"/>
    <row r="317" ht="15.75" customHeight="1" x14ac:dyDescent="0.45"/>
    <row r="318" ht="15.75" customHeight="1" x14ac:dyDescent="0.45"/>
    <row r="319" ht="15.75" customHeight="1" x14ac:dyDescent="0.45"/>
    <row r="320" ht="15.75" customHeight="1" x14ac:dyDescent="0.45"/>
    <row r="321" ht="15.75" customHeight="1" x14ac:dyDescent="0.45"/>
    <row r="322" ht="15.75" customHeight="1" x14ac:dyDescent="0.45"/>
    <row r="323" ht="15.75" customHeight="1" x14ac:dyDescent="0.45"/>
    <row r="324" ht="15.75" customHeight="1" x14ac:dyDescent="0.45"/>
    <row r="325" ht="15.75" customHeight="1" x14ac:dyDescent="0.45"/>
    <row r="326" ht="15.75" customHeight="1" x14ac:dyDescent="0.45"/>
    <row r="327" ht="15.75" customHeight="1" x14ac:dyDescent="0.45"/>
    <row r="328" ht="15.75" customHeight="1" x14ac:dyDescent="0.45"/>
    <row r="329" ht="15.75" customHeight="1" x14ac:dyDescent="0.45"/>
    <row r="330" ht="15.75" customHeight="1" x14ac:dyDescent="0.45"/>
    <row r="331" ht="15.75" customHeight="1" x14ac:dyDescent="0.45"/>
    <row r="332" ht="15.75" customHeight="1" x14ac:dyDescent="0.45"/>
    <row r="333" ht="15.75" customHeight="1" x14ac:dyDescent="0.45"/>
    <row r="334" ht="15.75" customHeight="1" x14ac:dyDescent="0.45"/>
    <row r="335" ht="15.75" customHeight="1" x14ac:dyDescent="0.45"/>
    <row r="336" ht="15.75" customHeight="1" x14ac:dyDescent="0.45"/>
    <row r="337" ht="15.75" customHeight="1" x14ac:dyDescent="0.45"/>
    <row r="338" ht="15.75" customHeight="1" x14ac:dyDescent="0.45"/>
    <row r="339" ht="15.75" customHeight="1" x14ac:dyDescent="0.45"/>
    <row r="340" ht="15.75" customHeight="1" x14ac:dyDescent="0.45"/>
    <row r="341" ht="15.75" customHeight="1" x14ac:dyDescent="0.45"/>
    <row r="342" ht="15.75" customHeight="1" x14ac:dyDescent="0.45"/>
    <row r="343" ht="15.75" customHeight="1" x14ac:dyDescent="0.45"/>
    <row r="344" ht="15.75" customHeight="1" x14ac:dyDescent="0.45"/>
    <row r="345" ht="15.75" customHeight="1" x14ac:dyDescent="0.45"/>
    <row r="346" ht="15.75" customHeight="1" x14ac:dyDescent="0.45"/>
    <row r="347" ht="15.75" customHeight="1" x14ac:dyDescent="0.45"/>
    <row r="348" ht="15.75" customHeight="1" x14ac:dyDescent="0.45"/>
    <row r="349" ht="15.75" customHeight="1" x14ac:dyDescent="0.45"/>
    <row r="350" ht="15.75" customHeight="1" x14ac:dyDescent="0.45"/>
    <row r="351" ht="15.75" customHeight="1" x14ac:dyDescent="0.45"/>
    <row r="352" ht="15.75" customHeight="1" x14ac:dyDescent="0.45"/>
    <row r="353" ht="15.75" customHeight="1" x14ac:dyDescent="0.45"/>
    <row r="354" ht="15.75" customHeight="1" x14ac:dyDescent="0.45"/>
    <row r="355" ht="15.75" customHeight="1" x14ac:dyDescent="0.45"/>
    <row r="356" ht="15.75" customHeight="1" x14ac:dyDescent="0.45"/>
    <row r="357" ht="15.75" customHeight="1" x14ac:dyDescent="0.45"/>
    <row r="358" ht="15.75" customHeight="1" x14ac:dyDescent="0.45"/>
    <row r="359" ht="15.75" customHeight="1" x14ac:dyDescent="0.45"/>
    <row r="360" ht="15.75" customHeight="1" x14ac:dyDescent="0.45"/>
    <row r="361" ht="15.75" customHeight="1" x14ac:dyDescent="0.45"/>
    <row r="362" ht="15.75" customHeight="1" x14ac:dyDescent="0.45"/>
    <row r="363" ht="15.75" customHeight="1" x14ac:dyDescent="0.45"/>
    <row r="364" ht="15.75" customHeight="1" x14ac:dyDescent="0.45"/>
    <row r="365" ht="15.75" customHeight="1" x14ac:dyDescent="0.45"/>
    <row r="366" ht="15.75" customHeight="1" x14ac:dyDescent="0.45"/>
    <row r="367" ht="15.75" customHeight="1" x14ac:dyDescent="0.45"/>
    <row r="368" ht="15.75" customHeight="1" x14ac:dyDescent="0.45"/>
    <row r="369" ht="15.75" customHeight="1" x14ac:dyDescent="0.45"/>
    <row r="370" ht="15.75" customHeight="1" x14ac:dyDescent="0.45"/>
    <row r="371" ht="15.75" customHeight="1" x14ac:dyDescent="0.45"/>
    <row r="372" ht="15.75" customHeight="1" x14ac:dyDescent="0.45"/>
    <row r="373" ht="15.75" customHeight="1" x14ac:dyDescent="0.45"/>
    <row r="374" ht="15.75" customHeight="1" x14ac:dyDescent="0.45"/>
    <row r="375" ht="15.75" customHeight="1" x14ac:dyDescent="0.45"/>
    <row r="376" ht="15.75" customHeight="1" x14ac:dyDescent="0.45"/>
    <row r="377" ht="15.75" customHeight="1" x14ac:dyDescent="0.45"/>
    <row r="378" ht="15.75" customHeight="1" x14ac:dyDescent="0.45"/>
    <row r="379" ht="15.75" customHeight="1" x14ac:dyDescent="0.45"/>
    <row r="380" ht="15.75" customHeight="1" x14ac:dyDescent="0.45"/>
    <row r="381" ht="15.75" customHeight="1" x14ac:dyDescent="0.45"/>
    <row r="382" ht="15.75" customHeight="1" x14ac:dyDescent="0.45"/>
    <row r="383" ht="15.75" customHeight="1" x14ac:dyDescent="0.45"/>
    <row r="384" ht="15.75" customHeight="1" x14ac:dyDescent="0.45"/>
    <row r="385" ht="15.75" customHeight="1" x14ac:dyDescent="0.45"/>
    <row r="386" ht="15.75" customHeight="1" x14ac:dyDescent="0.45"/>
    <row r="387" ht="15.75" customHeight="1" x14ac:dyDescent="0.45"/>
    <row r="388" ht="15.75" customHeight="1" x14ac:dyDescent="0.45"/>
    <row r="389" ht="15.75" customHeight="1" x14ac:dyDescent="0.45"/>
    <row r="390" ht="15.75" customHeight="1" x14ac:dyDescent="0.45"/>
    <row r="391" ht="15.75" customHeight="1" x14ac:dyDescent="0.45"/>
    <row r="392" ht="15.75" customHeight="1" x14ac:dyDescent="0.45"/>
    <row r="393" ht="15.75" customHeight="1" x14ac:dyDescent="0.45"/>
    <row r="394" ht="15.75" customHeight="1" x14ac:dyDescent="0.45"/>
    <row r="395" ht="15.75" customHeight="1" x14ac:dyDescent="0.45"/>
    <row r="396" ht="15.75" customHeight="1" x14ac:dyDescent="0.45"/>
    <row r="397" ht="15.75" customHeight="1" x14ac:dyDescent="0.45"/>
    <row r="398" ht="15.75" customHeight="1" x14ac:dyDescent="0.45"/>
    <row r="399" ht="15.75" customHeight="1" x14ac:dyDescent="0.45"/>
    <row r="400" ht="15.75" customHeight="1" x14ac:dyDescent="0.45"/>
    <row r="401" ht="15.75" customHeight="1" x14ac:dyDescent="0.45"/>
    <row r="402" ht="15.75" customHeight="1" x14ac:dyDescent="0.45"/>
    <row r="403" ht="15.75" customHeight="1" x14ac:dyDescent="0.45"/>
    <row r="404" ht="15.75" customHeight="1" x14ac:dyDescent="0.45"/>
    <row r="405" ht="15.75" customHeight="1" x14ac:dyDescent="0.45"/>
    <row r="406" ht="15.75" customHeight="1" x14ac:dyDescent="0.45"/>
    <row r="407" ht="15.75" customHeight="1" x14ac:dyDescent="0.45"/>
    <row r="408" ht="15.75" customHeight="1" x14ac:dyDescent="0.45"/>
    <row r="409" ht="15.75" customHeight="1" x14ac:dyDescent="0.45"/>
    <row r="410" ht="15.75" customHeight="1" x14ac:dyDescent="0.45"/>
    <row r="411" ht="15.75" customHeight="1" x14ac:dyDescent="0.45"/>
    <row r="412" ht="15.75" customHeight="1" x14ac:dyDescent="0.45"/>
    <row r="413" ht="15.75" customHeight="1" x14ac:dyDescent="0.45"/>
    <row r="414" ht="15.75" customHeight="1" x14ac:dyDescent="0.45"/>
    <row r="415" ht="15.75" customHeight="1" x14ac:dyDescent="0.45"/>
    <row r="416" ht="15.75" customHeight="1" x14ac:dyDescent="0.45"/>
    <row r="417" ht="15.75" customHeight="1" x14ac:dyDescent="0.45"/>
    <row r="418" ht="15.75" customHeight="1" x14ac:dyDescent="0.45"/>
    <row r="419" ht="15.75" customHeight="1" x14ac:dyDescent="0.45"/>
    <row r="420" ht="15.75" customHeight="1" x14ac:dyDescent="0.45"/>
    <row r="421" ht="15.75" customHeight="1" x14ac:dyDescent="0.45"/>
    <row r="422" ht="15.75" customHeight="1" x14ac:dyDescent="0.45"/>
    <row r="423" ht="15.75" customHeight="1" x14ac:dyDescent="0.45"/>
    <row r="424" ht="15.75" customHeight="1" x14ac:dyDescent="0.45"/>
    <row r="425" ht="15.75" customHeight="1" x14ac:dyDescent="0.45"/>
    <row r="426" ht="15.75" customHeight="1" x14ac:dyDescent="0.45"/>
    <row r="427" ht="15.75" customHeight="1" x14ac:dyDescent="0.45"/>
    <row r="428" ht="15.75" customHeight="1" x14ac:dyDescent="0.45"/>
    <row r="429" ht="15.75" customHeight="1" x14ac:dyDescent="0.45"/>
    <row r="430" ht="15.75" customHeight="1" x14ac:dyDescent="0.45"/>
    <row r="431" ht="15.75" customHeight="1" x14ac:dyDescent="0.45"/>
    <row r="432" ht="15.75" customHeight="1" x14ac:dyDescent="0.45"/>
    <row r="433" ht="15.75" customHeight="1" x14ac:dyDescent="0.45"/>
    <row r="434" ht="15.75" customHeight="1" x14ac:dyDescent="0.45"/>
    <row r="435" ht="15.75" customHeight="1" x14ac:dyDescent="0.45"/>
    <row r="436" ht="15.75" customHeight="1" x14ac:dyDescent="0.45"/>
    <row r="437" ht="15.75" customHeight="1" x14ac:dyDescent="0.45"/>
    <row r="438" ht="15.75" customHeight="1" x14ac:dyDescent="0.45"/>
    <row r="439" ht="15.75" customHeight="1" x14ac:dyDescent="0.45"/>
    <row r="440" ht="15.75" customHeight="1" x14ac:dyDescent="0.45"/>
    <row r="441" ht="15.75" customHeight="1" x14ac:dyDescent="0.45"/>
    <row r="442" ht="15.75" customHeight="1" x14ac:dyDescent="0.45"/>
    <row r="443" ht="15.75" customHeight="1" x14ac:dyDescent="0.45"/>
    <row r="444" ht="15.75" customHeight="1" x14ac:dyDescent="0.45"/>
    <row r="445" ht="15.75" customHeight="1" x14ac:dyDescent="0.45"/>
    <row r="446" ht="15.75" customHeight="1" x14ac:dyDescent="0.45"/>
    <row r="447" ht="15.75" customHeight="1" x14ac:dyDescent="0.45"/>
    <row r="448" ht="15.75" customHeight="1" x14ac:dyDescent="0.45"/>
    <row r="449" ht="15.75" customHeight="1" x14ac:dyDescent="0.45"/>
    <row r="450" ht="15.75" customHeight="1" x14ac:dyDescent="0.45"/>
    <row r="451" ht="15.75" customHeight="1" x14ac:dyDescent="0.45"/>
    <row r="452" ht="15.75" customHeight="1" x14ac:dyDescent="0.45"/>
    <row r="453" ht="15.75" customHeight="1" x14ac:dyDescent="0.45"/>
    <row r="454" ht="15.75" customHeight="1" x14ac:dyDescent="0.45"/>
    <row r="455" ht="15.75" customHeight="1" x14ac:dyDescent="0.45"/>
    <row r="456" ht="15.75" customHeight="1" x14ac:dyDescent="0.45"/>
    <row r="457" ht="15.75" customHeight="1" x14ac:dyDescent="0.45"/>
    <row r="458" ht="15.75" customHeight="1" x14ac:dyDescent="0.45"/>
    <row r="459" ht="15.75" customHeight="1" x14ac:dyDescent="0.45"/>
    <row r="460" ht="15.75" customHeight="1" x14ac:dyDescent="0.45"/>
    <row r="461" ht="15.75" customHeight="1" x14ac:dyDescent="0.45"/>
    <row r="462" ht="15.75" customHeight="1" x14ac:dyDescent="0.45"/>
    <row r="463" ht="15.75" customHeight="1" x14ac:dyDescent="0.45"/>
    <row r="464" ht="15.75" customHeight="1" x14ac:dyDescent="0.45"/>
    <row r="465" ht="15.75" customHeight="1" x14ac:dyDescent="0.45"/>
    <row r="466" ht="15.75" customHeight="1" x14ac:dyDescent="0.45"/>
    <row r="467" ht="15.75" customHeight="1" x14ac:dyDescent="0.45"/>
    <row r="468" ht="15.75" customHeight="1" x14ac:dyDescent="0.45"/>
    <row r="469" ht="15.75" customHeight="1" x14ac:dyDescent="0.45"/>
    <row r="470" ht="15.75" customHeight="1" x14ac:dyDescent="0.45"/>
    <row r="471" ht="15.75" customHeight="1" x14ac:dyDescent="0.45"/>
    <row r="472" ht="15.75" customHeight="1" x14ac:dyDescent="0.45"/>
    <row r="473" ht="15.75" customHeight="1" x14ac:dyDescent="0.45"/>
    <row r="474" ht="15.75" customHeight="1" x14ac:dyDescent="0.45"/>
    <row r="475" ht="15.75" customHeight="1" x14ac:dyDescent="0.45"/>
    <row r="476" ht="15.75" customHeight="1" x14ac:dyDescent="0.45"/>
    <row r="477" ht="15.75" customHeight="1" x14ac:dyDescent="0.45"/>
    <row r="478" ht="15.75" customHeight="1" x14ac:dyDescent="0.45"/>
    <row r="479" ht="15.75" customHeight="1" x14ac:dyDescent="0.45"/>
    <row r="480" ht="15.75" customHeight="1" x14ac:dyDescent="0.45"/>
    <row r="481" ht="15.75" customHeight="1" x14ac:dyDescent="0.45"/>
    <row r="482" ht="15.75" customHeight="1" x14ac:dyDescent="0.45"/>
    <row r="483" ht="15.75" customHeight="1" x14ac:dyDescent="0.45"/>
    <row r="484" ht="15.75" customHeight="1" x14ac:dyDescent="0.45"/>
    <row r="485" ht="15.75" customHeight="1" x14ac:dyDescent="0.45"/>
    <row r="486" ht="15.75" customHeight="1" x14ac:dyDescent="0.45"/>
    <row r="487" ht="15.75" customHeight="1" x14ac:dyDescent="0.45"/>
    <row r="488" ht="15.75" customHeight="1" x14ac:dyDescent="0.45"/>
    <row r="489" ht="15.75" customHeight="1" x14ac:dyDescent="0.45"/>
    <row r="490" ht="15.75" customHeight="1" x14ac:dyDescent="0.45"/>
    <row r="491" ht="15.75" customHeight="1" x14ac:dyDescent="0.45"/>
    <row r="492" ht="15.75" customHeight="1" x14ac:dyDescent="0.45"/>
    <row r="493" ht="15.75" customHeight="1" x14ac:dyDescent="0.45"/>
    <row r="494" ht="15.75" customHeight="1" x14ac:dyDescent="0.45"/>
    <row r="495" ht="15.75" customHeight="1" x14ac:dyDescent="0.45"/>
    <row r="496" ht="15.75" customHeight="1" x14ac:dyDescent="0.45"/>
    <row r="497" ht="15.75" customHeight="1" x14ac:dyDescent="0.45"/>
    <row r="498" ht="15.75" customHeight="1" x14ac:dyDescent="0.45"/>
    <row r="499" ht="15.75" customHeight="1" x14ac:dyDescent="0.45"/>
    <row r="500" ht="15.75" customHeight="1" x14ac:dyDescent="0.45"/>
    <row r="501" ht="15.75" customHeight="1" x14ac:dyDescent="0.45"/>
    <row r="502" ht="15.75" customHeight="1" x14ac:dyDescent="0.45"/>
    <row r="503" ht="15.75" customHeight="1" x14ac:dyDescent="0.45"/>
    <row r="504" ht="15.75" customHeight="1" x14ac:dyDescent="0.45"/>
    <row r="505" ht="15.75" customHeight="1" x14ac:dyDescent="0.45"/>
    <row r="506" ht="15.75" customHeight="1" x14ac:dyDescent="0.45"/>
    <row r="507" ht="15.75" customHeight="1" x14ac:dyDescent="0.45"/>
    <row r="508" ht="15.75" customHeight="1" x14ac:dyDescent="0.45"/>
    <row r="509" ht="15.75" customHeight="1" x14ac:dyDescent="0.45"/>
    <row r="510" ht="15.75" customHeight="1" x14ac:dyDescent="0.45"/>
    <row r="511" ht="15.75" customHeight="1" x14ac:dyDescent="0.45"/>
    <row r="512" ht="15.75" customHeight="1" x14ac:dyDescent="0.45"/>
    <row r="513" ht="15.75" customHeight="1" x14ac:dyDescent="0.45"/>
    <row r="514" ht="15.75" customHeight="1" x14ac:dyDescent="0.45"/>
    <row r="515" ht="15.75" customHeight="1" x14ac:dyDescent="0.45"/>
    <row r="516" ht="15.75" customHeight="1" x14ac:dyDescent="0.45"/>
    <row r="517" ht="15.75" customHeight="1" x14ac:dyDescent="0.45"/>
    <row r="518" ht="15.75" customHeight="1" x14ac:dyDescent="0.45"/>
    <row r="519" ht="15.75" customHeight="1" x14ac:dyDescent="0.45"/>
    <row r="520" ht="15.75" customHeight="1" x14ac:dyDescent="0.45"/>
    <row r="521" ht="15.75" customHeight="1" x14ac:dyDescent="0.45"/>
    <row r="522" ht="15.75" customHeight="1" x14ac:dyDescent="0.45"/>
    <row r="523" ht="15.75" customHeight="1" x14ac:dyDescent="0.45"/>
    <row r="524" ht="15.75" customHeight="1" x14ac:dyDescent="0.45"/>
    <row r="525" ht="15.75" customHeight="1" x14ac:dyDescent="0.45"/>
    <row r="526" ht="15.75" customHeight="1" x14ac:dyDescent="0.45"/>
    <row r="527" ht="15.75" customHeight="1" x14ac:dyDescent="0.45"/>
    <row r="528" ht="15.75" customHeight="1" x14ac:dyDescent="0.45"/>
    <row r="529" ht="15.75" customHeight="1" x14ac:dyDescent="0.45"/>
    <row r="530" ht="15.75" customHeight="1" x14ac:dyDescent="0.45"/>
    <row r="531" ht="15.75" customHeight="1" x14ac:dyDescent="0.45"/>
    <row r="532" ht="15.75" customHeight="1" x14ac:dyDescent="0.45"/>
    <row r="533" ht="15.75" customHeight="1" x14ac:dyDescent="0.45"/>
    <row r="534" ht="15.75" customHeight="1" x14ac:dyDescent="0.45"/>
    <row r="535" ht="15.75" customHeight="1" x14ac:dyDescent="0.45"/>
    <row r="536" ht="15.75" customHeight="1" x14ac:dyDescent="0.45"/>
    <row r="537" ht="15.75" customHeight="1" x14ac:dyDescent="0.45"/>
    <row r="538" ht="15.75" customHeight="1" x14ac:dyDescent="0.45"/>
    <row r="539" ht="15.75" customHeight="1" x14ac:dyDescent="0.45"/>
    <row r="540" ht="15.75" customHeight="1" x14ac:dyDescent="0.45"/>
    <row r="541" ht="15.75" customHeight="1" x14ac:dyDescent="0.45"/>
    <row r="542" ht="15.75" customHeight="1" x14ac:dyDescent="0.45"/>
    <row r="543" ht="15.75" customHeight="1" x14ac:dyDescent="0.45"/>
    <row r="544" ht="15.75" customHeight="1" x14ac:dyDescent="0.45"/>
    <row r="545" ht="15.75" customHeight="1" x14ac:dyDescent="0.45"/>
    <row r="546" ht="15.75" customHeight="1" x14ac:dyDescent="0.45"/>
    <row r="547" ht="15.75" customHeight="1" x14ac:dyDescent="0.45"/>
    <row r="548" ht="15.75" customHeight="1" x14ac:dyDescent="0.45"/>
    <row r="549" ht="15.75" customHeight="1" x14ac:dyDescent="0.45"/>
    <row r="550" ht="15.75" customHeight="1" x14ac:dyDescent="0.45"/>
    <row r="551" ht="15.75" customHeight="1" x14ac:dyDescent="0.45"/>
    <row r="552" ht="15.75" customHeight="1" x14ac:dyDescent="0.45"/>
    <row r="553" ht="15.75" customHeight="1" x14ac:dyDescent="0.45"/>
    <row r="554" ht="15.75" customHeight="1" x14ac:dyDescent="0.45"/>
    <row r="555" ht="15.75" customHeight="1" x14ac:dyDescent="0.45"/>
    <row r="556" ht="15.75" customHeight="1" x14ac:dyDescent="0.45"/>
    <row r="557" ht="15.75" customHeight="1" x14ac:dyDescent="0.45"/>
    <row r="558" ht="15.75" customHeight="1" x14ac:dyDescent="0.45"/>
    <row r="559" ht="15.75" customHeight="1" x14ac:dyDescent="0.45"/>
    <row r="560" ht="15.75" customHeight="1" x14ac:dyDescent="0.45"/>
    <row r="561" ht="15.75" customHeight="1" x14ac:dyDescent="0.45"/>
    <row r="562" ht="15.75" customHeight="1" x14ac:dyDescent="0.45"/>
    <row r="563" ht="15.75" customHeight="1" x14ac:dyDescent="0.45"/>
    <row r="564" ht="15.75" customHeight="1" x14ac:dyDescent="0.45"/>
    <row r="565" ht="15.75" customHeight="1" x14ac:dyDescent="0.45"/>
    <row r="566" ht="15.75" customHeight="1" x14ac:dyDescent="0.45"/>
    <row r="567" ht="15.75" customHeight="1" x14ac:dyDescent="0.45"/>
    <row r="568" ht="15.75" customHeight="1" x14ac:dyDescent="0.45"/>
    <row r="569" ht="15.75" customHeight="1" x14ac:dyDescent="0.45"/>
    <row r="570" ht="15.75" customHeight="1" x14ac:dyDescent="0.45"/>
    <row r="571" ht="15.75" customHeight="1" x14ac:dyDescent="0.45"/>
    <row r="572" ht="15.75" customHeight="1" x14ac:dyDescent="0.45"/>
    <row r="573" ht="15.75" customHeight="1" x14ac:dyDescent="0.45"/>
    <row r="574" ht="15.75" customHeight="1" x14ac:dyDescent="0.45"/>
    <row r="575" ht="15.75" customHeight="1" x14ac:dyDescent="0.45"/>
    <row r="576" ht="15.75" customHeight="1" x14ac:dyDescent="0.45"/>
    <row r="577" ht="15.75" customHeight="1" x14ac:dyDescent="0.45"/>
    <row r="578" ht="15.75" customHeight="1" x14ac:dyDescent="0.45"/>
    <row r="579" ht="15.75" customHeight="1" x14ac:dyDescent="0.45"/>
    <row r="580" ht="15.75" customHeight="1" x14ac:dyDescent="0.45"/>
    <row r="581" ht="15.75" customHeight="1" x14ac:dyDescent="0.45"/>
    <row r="582" ht="15.75" customHeight="1" x14ac:dyDescent="0.45"/>
    <row r="583" ht="15.75" customHeight="1" x14ac:dyDescent="0.45"/>
    <row r="584" ht="15.75" customHeight="1" x14ac:dyDescent="0.45"/>
    <row r="585" ht="15.75" customHeight="1" x14ac:dyDescent="0.45"/>
    <row r="586" ht="15.75" customHeight="1" x14ac:dyDescent="0.45"/>
    <row r="587" ht="15.75" customHeight="1" x14ac:dyDescent="0.45"/>
    <row r="588" ht="15.75" customHeight="1" x14ac:dyDescent="0.45"/>
    <row r="589" ht="15.75" customHeight="1" x14ac:dyDescent="0.45"/>
    <row r="590" ht="15.75" customHeight="1" x14ac:dyDescent="0.45"/>
    <row r="591" ht="15.75" customHeight="1" x14ac:dyDescent="0.45"/>
    <row r="592" ht="15.75" customHeight="1" x14ac:dyDescent="0.45"/>
    <row r="593" ht="15.75" customHeight="1" x14ac:dyDescent="0.45"/>
    <row r="594" ht="15.75" customHeight="1" x14ac:dyDescent="0.45"/>
    <row r="595" ht="15.75" customHeight="1" x14ac:dyDescent="0.45"/>
    <row r="596" ht="15.75" customHeight="1" x14ac:dyDescent="0.45"/>
    <row r="597" ht="15.75" customHeight="1" x14ac:dyDescent="0.45"/>
    <row r="598" ht="15.75" customHeight="1" x14ac:dyDescent="0.45"/>
    <row r="599" ht="15.75" customHeight="1" x14ac:dyDescent="0.45"/>
    <row r="600" ht="15.75" customHeight="1" x14ac:dyDescent="0.45"/>
    <row r="601" ht="15.75" customHeight="1" x14ac:dyDescent="0.45"/>
    <row r="602" ht="15.75" customHeight="1" x14ac:dyDescent="0.45"/>
    <row r="603" ht="15.75" customHeight="1" x14ac:dyDescent="0.45"/>
    <row r="604" ht="15.75" customHeight="1" x14ac:dyDescent="0.45"/>
    <row r="605" ht="15.75" customHeight="1" x14ac:dyDescent="0.45"/>
    <row r="606" ht="15.75" customHeight="1" x14ac:dyDescent="0.45"/>
    <row r="607" ht="15.75" customHeight="1" x14ac:dyDescent="0.45"/>
    <row r="608" ht="15.75" customHeight="1" x14ac:dyDescent="0.45"/>
    <row r="609" ht="15.75" customHeight="1" x14ac:dyDescent="0.45"/>
    <row r="610" ht="15.75" customHeight="1" x14ac:dyDescent="0.45"/>
    <row r="611" ht="15.75" customHeight="1" x14ac:dyDescent="0.45"/>
    <row r="612" ht="15.75" customHeight="1" x14ac:dyDescent="0.45"/>
    <row r="613" ht="15.75" customHeight="1" x14ac:dyDescent="0.45"/>
    <row r="614" ht="15.75" customHeight="1" x14ac:dyDescent="0.45"/>
    <row r="615" ht="15.75" customHeight="1" x14ac:dyDescent="0.45"/>
    <row r="616" ht="15.75" customHeight="1" x14ac:dyDescent="0.45"/>
    <row r="617" ht="15.75" customHeight="1" x14ac:dyDescent="0.45"/>
    <row r="618" ht="15.75" customHeight="1" x14ac:dyDescent="0.45"/>
    <row r="619" ht="15.75" customHeight="1" x14ac:dyDescent="0.45"/>
    <row r="620" ht="15.75" customHeight="1" x14ac:dyDescent="0.45"/>
    <row r="621" ht="15.75" customHeight="1" x14ac:dyDescent="0.45"/>
    <row r="622" ht="15.75" customHeight="1" x14ac:dyDescent="0.45"/>
    <row r="623" ht="15.75" customHeight="1" x14ac:dyDescent="0.45"/>
    <row r="624" ht="15.75" customHeight="1" x14ac:dyDescent="0.45"/>
    <row r="625" ht="15.75" customHeight="1" x14ac:dyDescent="0.45"/>
    <row r="626" ht="15.75" customHeight="1" x14ac:dyDescent="0.45"/>
    <row r="627" ht="15.75" customHeight="1" x14ac:dyDescent="0.45"/>
    <row r="628" ht="15.75" customHeight="1" x14ac:dyDescent="0.45"/>
    <row r="629" ht="15.75" customHeight="1" x14ac:dyDescent="0.45"/>
    <row r="630" ht="15.75" customHeight="1" x14ac:dyDescent="0.45"/>
    <row r="631" ht="15.75" customHeight="1" x14ac:dyDescent="0.45"/>
    <row r="632" ht="15.75" customHeight="1" x14ac:dyDescent="0.45"/>
    <row r="633" ht="15.75" customHeight="1" x14ac:dyDescent="0.45"/>
    <row r="634" ht="15.75" customHeight="1" x14ac:dyDescent="0.45"/>
    <row r="635" ht="15.75" customHeight="1" x14ac:dyDescent="0.45"/>
    <row r="636" ht="15.75" customHeight="1" x14ac:dyDescent="0.45"/>
    <row r="637" ht="15.75" customHeight="1" x14ac:dyDescent="0.45"/>
    <row r="638" ht="15.75" customHeight="1" x14ac:dyDescent="0.45"/>
    <row r="639" ht="15.75" customHeight="1" x14ac:dyDescent="0.45"/>
    <row r="640" ht="15.75" customHeight="1" x14ac:dyDescent="0.45"/>
    <row r="641" ht="15.75" customHeight="1" x14ac:dyDescent="0.45"/>
    <row r="642" ht="15.75" customHeight="1" x14ac:dyDescent="0.45"/>
    <row r="643" ht="15.75" customHeight="1" x14ac:dyDescent="0.45"/>
    <row r="644" ht="15.75" customHeight="1" x14ac:dyDescent="0.45"/>
    <row r="645" ht="15.75" customHeight="1" x14ac:dyDescent="0.45"/>
    <row r="646" ht="15.75" customHeight="1" x14ac:dyDescent="0.45"/>
    <row r="647" ht="15.75" customHeight="1" x14ac:dyDescent="0.45"/>
    <row r="648" ht="15.75" customHeight="1" x14ac:dyDescent="0.45"/>
    <row r="649" ht="15.75" customHeight="1" x14ac:dyDescent="0.45"/>
    <row r="650" ht="15.75" customHeight="1" x14ac:dyDescent="0.45"/>
    <row r="651" ht="15.75" customHeight="1" x14ac:dyDescent="0.45"/>
    <row r="652" ht="15.75" customHeight="1" x14ac:dyDescent="0.45"/>
    <row r="653" ht="15.75" customHeight="1" x14ac:dyDescent="0.45"/>
    <row r="654" ht="15.75" customHeight="1" x14ac:dyDescent="0.45"/>
    <row r="655" ht="15.75" customHeight="1" x14ac:dyDescent="0.45"/>
    <row r="656" ht="15.75" customHeight="1" x14ac:dyDescent="0.45"/>
    <row r="657" ht="15.75" customHeight="1" x14ac:dyDescent="0.45"/>
    <row r="658" ht="15.75" customHeight="1" x14ac:dyDescent="0.45"/>
    <row r="659" ht="15.75" customHeight="1" x14ac:dyDescent="0.45"/>
    <row r="660" ht="15.75" customHeight="1" x14ac:dyDescent="0.45"/>
    <row r="661" ht="15.75" customHeight="1" x14ac:dyDescent="0.45"/>
    <row r="662" ht="15.75" customHeight="1" x14ac:dyDescent="0.45"/>
    <row r="663" ht="15.75" customHeight="1" x14ac:dyDescent="0.45"/>
    <row r="664" ht="15.75" customHeight="1" x14ac:dyDescent="0.45"/>
    <row r="665" ht="15.75" customHeight="1" x14ac:dyDescent="0.45"/>
    <row r="666" ht="15.75" customHeight="1" x14ac:dyDescent="0.45"/>
    <row r="667" ht="15.75" customHeight="1" x14ac:dyDescent="0.45"/>
    <row r="668" ht="15.75" customHeight="1" x14ac:dyDescent="0.45"/>
    <row r="669" ht="15.75" customHeight="1" x14ac:dyDescent="0.45"/>
    <row r="670" ht="15.75" customHeight="1" x14ac:dyDescent="0.45"/>
    <row r="671" ht="15.75" customHeight="1" x14ac:dyDescent="0.45"/>
    <row r="672" ht="15.75" customHeight="1" x14ac:dyDescent="0.45"/>
    <row r="673" ht="15.75" customHeight="1" x14ac:dyDescent="0.45"/>
    <row r="674" ht="15.75" customHeight="1" x14ac:dyDescent="0.45"/>
    <row r="675" ht="15.75" customHeight="1" x14ac:dyDescent="0.45"/>
    <row r="676" ht="15.75" customHeight="1" x14ac:dyDescent="0.45"/>
    <row r="677" ht="15.75" customHeight="1" x14ac:dyDescent="0.45"/>
    <row r="678" ht="15.75" customHeight="1" x14ac:dyDescent="0.45"/>
    <row r="679" ht="15.75" customHeight="1" x14ac:dyDescent="0.45"/>
    <row r="680" ht="15.75" customHeight="1" x14ac:dyDescent="0.45"/>
    <row r="681" ht="15.75" customHeight="1" x14ac:dyDescent="0.45"/>
    <row r="682" ht="15.75" customHeight="1" x14ac:dyDescent="0.45"/>
    <row r="683" ht="15.75" customHeight="1" x14ac:dyDescent="0.45"/>
    <row r="684" ht="15.75" customHeight="1" x14ac:dyDescent="0.45"/>
    <row r="685" ht="15.75" customHeight="1" x14ac:dyDescent="0.45"/>
    <row r="686" ht="15.75" customHeight="1" x14ac:dyDescent="0.45"/>
    <row r="687" ht="15.75" customHeight="1" x14ac:dyDescent="0.45"/>
    <row r="688" ht="15.75" customHeight="1" x14ac:dyDescent="0.45"/>
    <row r="689" ht="15.75" customHeight="1" x14ac:dyDescent="0.45"/>
    <row r="690" ht="15.75" customHeight="1" x14ac:dyDescent="0.45"/>
    <row r="691" ht="15.75" customHeight="1" x14ac:dyDescent="0.45"/>
    <row r="692" ht="15.75" customHeight="1" x14ac:dyDescent="0.45"/>
    <row r="693" ht="15.75" customHeight="1" x14ac:dyDescent="0.45"/>
    <row r="694" ht="15.75" customHeight="1" x14ac:dyDescent="0.45"/>
    <row r="695" ht="15.75" customHeight="1" x14ac:dyDescent="0.45"/>
    <row r="696" ht="15.75" customHeight="1" x14ac:dyDescent="0.45"/>
    <row r="697" ht="15.75" customHeight="1" x14ac:dyDescent="0.45"/>
    <row r="698" ht="15.75" customHeight="1" x14ac:dyDescent="0.45"/>
    <row r="699" ht="15.75" customHeight="1" x14ac:dyDescent="0.45"/>
    <row r="700" ht="15.75" customHeight="1" x14ac:dyDescent="0.45"/>
    <row r="701" ht="15.75" customHeight="1" x14ac:dyDescent="0.45"/>
    <row r="702" ht="15.75" customHeight="1" x14ac:dyDescent="0.45"/>
    <row r="703" ht="15.75" customHeight="1" x14ac:dyDescent="0.45"/>
    <row r="704" ht="15.75" customHeight="1" x14ac:dyDescent="0.45"/>
    <row r="705" ht="15.75" customHeight="1" x14ac:dyDescent="0.45"/>
    <row r="706" ht="15.75" customHeight="1" x14ac:dyDescent="0.45"/>
    <row r="707" ht="15.75" customHeight="1" x14ac:dyDescent="0.45"/>
    <row r="708" ht="15.75" customHeight="1" x14ac:dyDescent="0.45"/>
    <row r="709" ht="15.75" customHeight="1" x14ac:dyDescent="0.45"/>
    <row r="710" ht="15.75" customHeight="1" x14ac:dyDescent="0.45"/>
    <row r="711" ht="15.75" customHeight="1" x14ac:dyDescent="0.45"/>
    <row r="712" ht="15.75" customHeight="1" x14ac:dyDescent="0.45"/>
    <row r="713" ht="15.75" customHeight="1" x14ac:dyDescent="0.45"/>
    <row r="714" ht="15.75" customHeight="1" x14ac:dyDescent="0.45"/>
    <row r="715" ht="15.75" customHeight="1" x14ac:dyDescent="0.45"/>
    <row r="716" ht="15.75" customHeight="1" x14ac:dyDescent="0.45"/>
    <row r="717" ht="15.75" customHeight="1" x14ac:dyDescent="0.45"/>
    <row r="718" ht="15.75" customHeight="1" x14ac:dyDescent="0.45"/>
    <row r="719" ht="15.75" customHeight="1" x14ac:dyDescent="0.45"/>
    <row r="720" ht="15.75" customHeight="1" x14ac:dyDescent="0.45"/>
    <row r="721" ht="15.75" customHeight="1" x14ac:dyDescent="0.45"/>
    <row r="722" ht="15.75" customHeight="1" x14ac:dyDescent="0.45"/>
    <row r="723" ht="15.75" customHeight="1" x14ac:dyDescent="0.45"/>
    <row r="724" ht="15.75" customHeight="1" x14ac:dyDescent="0.45"/>
    <row r="725" ht="15.75" customHeight="1" x14ac:dyDescent="0.45"/>
    <row r="726" ht="15.75" customHeight="1" x14ac:dyDescent="0.45"/>
    <row r="727" ht="15.75" customHeight="1" x14ac:dyDescent="0.45"/>
    <row r="728" ht="15.75" customHeight="1" x14ac:dyDescent="0.45"/>
    <row r="729" ht="15.75" customHeight="1" x14ac:dyDescent="0.45"/>
    <row r="730" ht="15.75" customHeight="1" x14ac:dyDescent="0.45"/>
    <row r="731" ht="15.75" customHeight="1" x14ac:dyDescent="0.45"/>
    <row r="732" ht="15.75" customHeight="1" x14ac:dyDescent="0.45"/>
    <row r="733" ht="15.75" customHeight="1" x14ac:dyDescent="0.45"/>
    <row r="734" ht="15.75" customHeight="1" x14ac:dyDescent="0.45"/>
    <row r="735" ht="15.75" customHeight="1" x14ac:dyDescent="0.45"/>
    <row r="736" ht="15.75" customHeight="1" x14ac:dyDescent="0.45"/>
    <row r="737" ht="15.75" customHeight="1" x14ac:dyDescent="0.45"/>
    <row r="738" ht="15.75" customHeight="1" x14ac:dyDescent="0.45"/>
    <row r="739" ht="15.75" customHeight="1" x14ac:dyDescent="0.45"/>
    <row r="740" ht="15.75" customHeight="1" x14ac:dyDescent="0.45"/>
    <row r="741" ht="15.75" customHeight="1" x14ac:dyDescent="0.45"/>
    <row r="742" ht="15.75" customHeight="1" x14ac:dyDescent="0.45"/>
    <row r="743" ht="15.75" customHeight="1" x14ac:dyDescent="0.45"/>
    <row r="744" ht="15.75" customHeight="1" x14ac:dyDescent="0.45"/>
    <row r="745" ht="15.75" customHeight="1" x14ac:dyDescent="0.45"/>
    <row r="746" ht="15.75" customHeight="1" x14ac:dyDescent="0.45"/>
    <row r="747" ht="15.75" customHeight="1" x14ac:dyDescent="0.45"/>
    <row r="748" ht="15.75" customHeight="1" x14ac:dyDescent="0.45"/>
    <row r="749" ht="15.75" customHeight="1" x14ac:dyDescent="0.45"/>
    <row r="750" ht="15.75" customHeight="1" x14ac:dyDescent="0.45"/>
    <row r="751" ht="15.75" customHeight="1" x14ac:dyDescent="0.45"/>
    <row r="752" ht="15.75" customHeight="1" x14ac:dyDescent="0.45"/>
    <row r="753" ht="15.75" customHeight="1" x14ac:dyDescent="0.45"/>
    <row r="754" ht="15.75" customHeight="1" x14ac:dyDescent="0.45"/>
    <row r="755" ht="15.75" customHeight="1" x14ac:dyDescent="0.45"/>
    <row r="756" ht="15.75" customHeight="1" x14ac:dyDescent="0.45"/>
    <row r="757" ht="15.75" customHeight="1" x14ac:dyDescent="0.45"/>
    <row r="758" ht="15.75" customHeight="1" x14ac:dyDescent="0.45"/>
    <row r="759" ht="15.75" customHeight="1" x14ac:dyDescent="0.45"/>
    <row r="760" ht="15.75" customHeight="1" x14ac:dyDescent="0.45"/>
    <row r="761" ht="15.75" customHeight="1" x14ac:dyDescent="0.45"/>
    <row r="762" ht="15.75" customHeight="1" x14ac:dyDescent="0.45"/>
    <row r="763" ht="15.75" customHeight="1" x14ac:dyDescent="0.45"/>
    <row r="764" ht="15.75" customHeight="1" x14ac:dyDescent="0.45"/>
    <row r="765" ht="15.75" customHeight="1" x14ac:dyDescent="0.45"/>
    <row r="766" ht="15.75" customHeight="1" x14ac:dyDescent="0.45"/>
    <row r="767" ht="15.75" customHeight="1" x14ac:dyDescent="0.45"/>
    <row r="768" ht="15.75" customHeight="1" x14ac:dyDescent="0.45"/>
    <row r="769" ht="15.75" customHeight="1" x14ac:dyDescent="0.45"/>
    <row r="770" ht="15.75" customHeight="1" x14ac:dyDescent="0.45"/>
    <row r="771" ht="15.75" customHeight="1" x14ac:dyDescent="0.45"/>
    <row r="772" ht="15.75" customHeight="1" x14ac:dyDescent="0.45"/>
    <row r="773" ht="15.75" customHeight="1" x14ac:dyDescent="0.45"/>
    <row r="774" ht="15.75" customHeight="1" x14ac:dyDescent="0.45"/>
    <row r="775" ht="15.75" customHeight="1" x14ac:dyDescent="0.45"/>
    <row r="776" ht="15.75" customHeight="1" x14ac:dyDescent="0.45"/>
    <row r="777" ht="15.75" customHeight="1" x14ac:dyDescent="0.45"/>
    <row r="778" ht="15.75" customHeight="1" x14ac:dyDescent="0.45"/>
    <row r="779" ht="15.75" customHeight="1" x14ac:dyDescent="0.45"/>
    <row r="780" ht="15.75" customHeight="1" x14ac:dyDescent="0.45"/>
    <row r="781" ht="15.75" customHeight="1" x14ac:dyDescent="0.45"/>
    <row r="782" ht="15.75" customHeight="1" x14ac:dyDescent="0.45"/>
    <row r="783" ht="15.75" customHeight="1" x14ac:dyDescent="0.45"/>
    <row r="784" ht="15.75" customHeight="1" x14ac:dyDescent="0.45"/>
    <row r="785" ht="15.75" customHeight="1" x14ac:dyDescent="0.45"/>
    <row r="786" ht="15.75" customHeight="1" x14ac:dyDescent="0.45"/>
    <row r="787" ht="15.75" customHeight="1" x14ac:dyDescent="0.45"/>
    <row r="788" ht="15.75" customHeight="1" x14ac:dyDescent="0.45"/>
    <row r="789" ht="15.75" customHeight="1" x14ac:dyDescent="0.45"/>
    <row r="790" ht="15.75" customHeight="1" x14ac:dyDescent="0.45"/>
    <row r="791" ht="15.75" customHeight="1" x14ac:dyDescent="0.45"/>
    <row r="792" ht="15.75" customHeight="1" x14ac:dyDescent="0.45"/>
    <row r="793" ht="15.75" customHeight="1" x14ac:dyDescent="0.45"/>
    <row r="794" ht="15.75" customHeight="1" x14ac:dyDescent="0.45"/>
    <row r="795" ht="15.75" customHeight="1" x14ac:dyDescent="0.45"/>
    <row r="796" ht="15.75" customHeight="1" x14ac:dyDescent="0.45"/>
    <row r="797" ht="15.75" customHeight="1" x14ac:dyDescent="0.45"/>
    <row r="798" ht="15.75" customHeight="1" x14ac:dyDescent="0.45"/>
    <row r="799" ht="15.75" customHeight="1" x14ac:dyDescent="0.45"/>
    <row r="800" ht="15.75" customHeight="1" x14ac:dyDescent="0.45"/>
    <row r="801" ht="15.75" customHeight="1" x14ac:dyDescent="0.45"/>
    <row r="802" ht="15.75" customHeight="1" x14ac:dyDescent="0.45"/>
    <row r="803" ht="15.75" customHeight="1" x14ac:dyDescent="0.45"/>
    <row r="804" ht="15.75" customHeight="1" x14ac:dyDescent="0.45"/>
    <row r="805" ht="15.75" customHeight="1" x14ac:dyDescent="0.45"/>
    <row r="806" ht="15.75" customHeight="1" x14ac:dyDescent="0.45"/>
    <row r="807" ht="15.75" customHeight="1" x14ac:dyDescent="0.45"/>
    <row r="808" ht="15.75" customHeight="1" x14ac:dyDescent="0.45"/>
    <row r="809" ht="15.75" customHeight="1" x14ac:dyDescent="0.45"/>
    <row r="810" ht="15.75" customHeight="1" x14ac:dyDescent="0.45"/>
    <row r="811" ht="15.75" customHeight="1" x14ac:dyDescent="0.45"/>
    <row r="812" ht="15.75" customHeight="1" x14ac:dyDescent="0.45"/>
    <row r="813" ht="15.75" customHeight="1" x14ac:dyDescent="0.45"/>
    <row r="814" ht="15.75" customHeight="1" x14ac:dyDescent="0.45"/>
    <row r="815" ht="15.75" customHeight="1" x14ac:dyDescent="0.45"/>
    <row r="816" ht="15.75" customHeight="1" x14ac:dyDescent="0.45"/>
    <row r="817" ht="15.75" customHeight="1" x14ac:dyDescent="0.45"/>
    <row r="818" ht="15.75" customHeight="1" x14ac:dyDescent="0.45"/>
    <row r="819" ht="15.75" customHeight="1" x14ac:dyDescent="0.45"/>
    <row r="820" ht="15.75" customHeight="1" x14ac:dyDescent="0.45"/>
    <row r="821" ht="15.75" customHeight="1" x14ac:dyDescent="0.45"/>
    <row r="822" ht="15.75" customHeight="1" x14ac:dyDescent="0.45"/>
    <row r="823" ht="15.75" customHeight="1" x14ac:dyDescent="0.45"/>
    <row r="824" ht="15.75" customHeight="1" x14ac:dyDescent="0.45"/>
    <row r="825" ht="15.75" customHeight="1" x14ac:dyDescent="0.45"/>
    <row r="826" ht="15.75" customHeight="1" x14ac:dyDescent="0.45"/>
    <row r="827" ht="15.75" customHeight="1" x14ac:dyDescent="0.45"/>
    <row r="828" ht="15.75" customHeight="1" x14ac:dyDescent="0.45"/>
    <row r="829" ht="15.75" customHeight="1" x14ac:dyDescent="0.45"/>
    <row r="830" ht="15.75" customHeight="1" x14ac:dyDescent="0.45"/>
    <row r="831" ht="15.75" customHeight="1" x14ac:dyDescent="0.45"/>
    <row r="832" ht="15.75" customHeight="1" x14ac:dyDescent="0.45"/>
    <row r="833" ht="15.75" customHeight="1" x14ac:dyDescent="0.45"/>
    <row r="834" ht="15.75" customHeight="1" x14ac:dyDescent="0.45"/>
    <row r="835" ht="15.75" customHeight="1" x14ac:dyDescent="0.45"/>
    <row r="836" ht="15.75" customHeight="1" x14ac:dyDescent="0.45"/>
    <row r="837" ht="15.75" customHeight="1" x14ac:dyDescent="0.45"/>
    <row r="838" ht="15.75" customHeight="1" x14ac:dyDescent="0.45"/>
    <row r="839" ht="15.75" customHeight="1" x14ac:dyDescent="0.45"/>
    <row r="840" ht="15.75" customHeight="1" x14ac:dyDescent="0.45"/>
    <row r="841" ht="15.75" customHeight="1" x14ac:dyDescent="0.45"/>
    <row r="842" ht="15.75" customHeight="1" x14ac:dyDescent="0.45"/>
    <row r="843" ht="15.75" customHeight="1" x14ac:dyDescent="0.45"/>
    <row r="844" ht="15.75" customHeight="1" x14ac:dyDescent="0.45"/>
    <row r="845" ht="15.75" customHeight="1" x14ac:dyDescent="0.45"/>
    <row r="846" ht="15.75" customHeight="1" x14ac:dyDescent="0.45"/>
    <row r="847" ht="15.75" customHeight="1" x14ac:dyDescent="0.45"/>
    <row r="848" ht="15.75" customHeight="1" x14ac:dyDescent="0.45"/>
    <row r="849" ht="15.75" customHeight="1" x14ac:dyDescent="0.45"/>
    <row r="850" ht="15.75" customHeight="1" x14ac:dyDescent="0.45"/>
    <row r="851" ht="15.75" customHeight="1" x14ac:dyDescent="0.45"/>
    <row r="852" ht="15.75" customHeight="1" x14ac:dyDescent="0.45"/>
    <row r="853" ht="15.75" customHeight="1" x14ac:dyDescent="0.45"/>
    <row r="854" ht="15.75" customHeight="1" x14ac:dyDescent="0.45"/>
    <row r="855" ht="15.75" customHeight="1" x14ac:dyDescent="0.45"/>
    <row r="856" ht="15.75" customHeight="1" x14ac:dyDescent="0.45"/>
    <row r="857" ht="15.75" customHeight="1" x14ac:dyDescent="0.45"/>
    <row r="858" ht="15.75" customHeight="1" x14ac:dyDescent="0.45"/>
    <row r="859" ht="15.75" customHeight="1" x14ac:dyDescent="0.45"/>
    <row r="860" ht="15.75" customHeight="1" x14ac:dyDescent="0.45"/>
    <row r="861" ht="15.75" customHeight="1" x14ac:dyDescent="0.45"/>
    <row r="862" ht="15.75" customHeight="1" x14ac:dyDescent="0.45"/>
    <row r="863" ht="15.75" customHeight="1" x14ac:dyDescent="0.45"/>
    <row r="864" ht="15.75" customHeight="1" x14ac:dyDescent="0.45"/>
    <row r="865" ht="15.75" customHeight="1" x14ac:dyDescent="0.45"/>
    <row r="866" ht="15.75" customHeight="1" x14ac:dyDescent="0.45"/>
    <row r="867" ht="15.75" customHeight="1" x14ac:dyDescent="0.45"/>
    <row r="868" ht="15.75" customHeight="1" x14ac:dyDescent="0.45"/>
    <row r="869" ht="15.75" customHeight="1" x14ac:dyDescent="0.45"/>
    <row r="870" ht="15.75" customHeight="1" x14ac:dyDescent="0.45"/>
    <row r="871" ht="15.75" customHeight="1" x14ac:dyDescent="0.45"/>
    <row r="872" ht="15.75" customHeight="1" x14ac:dyDescent="0.45"/>
    <row r="873" ht="15.75" customHeight="1" x14ac:dyDescent="0.45"/>
    <row r="874" ht="15.75" customHeight="1" x14ac:dyDescent="0.45"/>
    <row r="875" ht="15.75" customHeight="1" x14ac:dyDescent="0.45"/>
    <row r="876" ht="15.75" customHeight="1" x14ac:dyDescent="0.45"/>
    <row r="877" ht="15.75" customHeight="1" x14ac:dyDescent="0.45"/>
    <row r="878" ht="15.75" customHeight="1" x14ac:dyDescent="0.45"/>
    <row r="879" ht="15.75" customHeight="1" x14ac:dyDescent="0.45"/>
    <row r="880" ht="15.75" customHeight="1" x14ac:dyDescent="0.45"/>
    <row r="881" ht="15.75" customHeight="1" x14ac:dyDescent="0.45"/>
    <row r="882" ht="15.75" customHeight="1" x14ac:dyDescent="0.45"/>
    <row r="883" ht="15.75" customHeight="1" x14ac:dyDescent="0.45"/>
    <row r="884" ht="15.75" customHeight="1" x14ac:dyDescent="0.45"/>
    <row r="885" ht="15.75" customHeight="1" x14ac:dyDescent="0.45"/>
    <row r="886" ht="15.75" customHeight="1" x14ac:dyDescent="0.45"/>
    <row r="887" ht="15.75" customHeight="1" x14ac:dyDescent="0.45"/>
    <row r="888" ht="15.75" customHeight="1" x14ac:dyDescent="0.45"/>
    <row r="889" ht="15.75" customHeight="1" x14ac:dyDescent="0.45"/>
    <row r="890" ht="15.75" customHeight="1" x14ac:dyDescent="0.45"/>
    <row r="891" ht="15.75" customHeight="1" x14ac:dyDescent="0.45"/>
    <row r="892" ht="15.75" customHeight="1" x14ac:dyDescent="0.45"/>
    <row r="893" ht="15.75" customHeight="1" x14ac:dyDescent="0.45"/>
    <row r="894" ht="15.75" customHeight="1" x14ac:dyDescent="0.45"/>
    <row r="895" ht="15.75" customHeight="1" x14ac:dyDescent="0.45"/>
    <row r="896" ht="15.75" customHeight="1" x14ac:dyDescent="0.45"/>
    <row r="897" ht="15.75" customHeight="1" x14ac:dyDescent="0.45"/>
    <row r="898" ht="15.75" customHeight="1" x14ac:dyDescent="0.45"/>
    <row r="899" ht="15.75" customHeight="1" x14ac:dyDescent="0.45"/>
    <row r="900" ht="15.75" customHeight="1" x14ac:dyDescent="0.45"/>
    <row r="901" ht="15.75" customHeight="1" x14ac:dyDescent="0.45"/>
    <row r="902" ht="15.75" customHeight="1" x14ac:dyDescent="0.45"/>
    <row r="903" ht="15.75" customHeight="1" x14ac:dyDescent="0.45"/>
    <row r="904" ht="15.75" customHeight="1" x14ac:dyDescent="0.45"/>
    <row r="905" ht="15.75" customHeight="1" x14ac:dyDescent="0.45"/>
    <row r="906" ht="15.75" customHeight="1" x14ac:dyDescent="0.45"/>
    <row r="907" ht="15.75" customHeight="1" x14ac:dyDescent="0.45"/>
    <row r="908" ht="15.75" customHeight="1" x14ac:dyDescent="0.45"/>
    <row r="909" ht="15.75" customHeight="1" x14ac:dyDescent="0.45"/>
    <row r="910" ht="15.75" customHeight="1" x14ac:dyDescent="0.45"/>
    <row r="911" ht="15.75" customHeight="1" x14ac:dyDescent="0.45"/>
    <row r="912" ht="15.75" customHeight="1" x14ac:dyDescent="0.45"/>
    <row r="913" ht="15.75" customHeight="1" x14ac:dyDescent="0.45"/>
    <row r="914" ht="15.75" customHeight="1" x14ac:dyDescent="0.45"/>
    <row r="915" ht="15.75" customHeight="1" x14ac:dyDescent="0.45"/>
    <row r="916" ht="15.75" customHeight="1" x14ac:dyDescent="0.45"/>
    <row r="917" ht="15.75" customHeight="1" x14ac:dyDescent="0.45"/>
    <row r="918" ht="15.75" customHeight="1" x14ac:dyDescent="0.45"/>
    <row r="919" ht="15.75" customHeight="1" x14ac:dyDescent="0.45"/>
    <row r="920" ht="15.75" customHeight="1" x14ac:dyDescent="0.45"/>
    <row r="921" ht="15.75" customHeight="1" x14ac:dyDescent="0.45"/>
    <row r="922" ht="15.75" customHeight="1" x14ac:dyDescent="0.45"/>
    <row r="923" ht="15.75" customHeight="1" x14ac:dyDescent="0.45"/>
    <row r="924" ht="15.75" customHeight="1" x14ac:dyDescent="0.45"/>
    <row r="925" ht="15.75" customHeight="1" x14ac:dyDescent="0.45"/>
    <row r="926" ht="15.75" customHeight="1" x14ac:dyDescent="0.45"/>
    <row r="927" ht="15.75" customHeight="1" x14ac:dyDescent="0.45"/>
    <row r="928" ht="15.75" customHeight="1" x14ac:dyDescent="0.45"/>
    <row r="929" ht="15.75" customHeight="1" x14ac:dyDescent="0.45"/>
    <row r="930" ht="15.75" customHeight="1" x14ac:dyDescent="0.45"/>
    <row r="931" ht="15.75" customHeight="1" x14ac:dyDescent="0.45"/>
    <row r="932" ht="15.75" customHeight="1" x14ac:dyDescent="0.45"/>
    <row r="933" ht="15.75" customHeight="1" x14ac:dyDescent="0.45"/>
    <row r="934" ht="15.75" customHeight="1" x14ac:dyDescent="0.45"/>
    <row r="935" ht="15.75" customHeight="1" x14ac:dyDescent="0.45"/>
    <row r="936" ht="15.75" customHeight="1" x14ac:dyDescent="0.45"/>
    <row r="937" ht="15.75" customHeight="1" x14ac:dyDescent="0.45"/>
    <row r="938" ht="15.75" customHeight="1" x14ac:dyDescent="0.45"/>
    <row r="939" ht="15.75" customHeight="1" x14ac:dyDescent="0.45"/>
    <row r="940" ht="15.75" customHeight="1" x14ac:dyDescent="0.45"/>
    <row r="941" ht="15.75" customHeight="1" x14ac:dyDescent="0.45"/>
    <row r="942" ht="15.75" customHeight="1" x14ac:dyDescent="0.45"/>
    <row r="943" ht="15.75" customHeight="1" x14ac:dyDescent="0.45"/>
    <row r="944" ht="15.75" customHeight="1" x14ac:dyDescent="0.45"/>
    <row r="945" ht="15.75" customHeight="1" x14ac:dyDescent="0.45"/>
    <row r="946" ht="15.75" customHeight="1" x14ac:dyDescent="0.45"/>
    <row r="947" ht="15.75" customHeight="1" x14ac:dyDescent="0.45"/>
    <row r="948" ht="15.75" customHeight="1" x14ac:dyDescent="0.45"/>
    <row r="949" ht="15.75" customHeight="1" x14ac:dyDescent="0.45"/>
    <row r="950" ht="15.75" customHeight="1" x14ac:dyDescent="0.45"/>
    <row r="951" ht="15.75" customHeight="1" x14ac:dyDescent="0.45"/>
    <row r="952" ht="15.75" customHeight="1" x14ac:dyDescent="0.45"/>
    <row r="953" ht="15.75" customHeight="1" x14ac:dyDescent="0.45"/>
    <row r="954" ht="15.75" customHeight="1" x14ac:dyDescent="0.45"/>
    <row r="955" ht="15.75" customHeight="1" x14ac:dyDescent="0.45"/>
    <row r="956" ht="15.75" customHeight="1" x14ac:dyDescent="0.45"/>
    <row r="957" ht="15.75" customHeight="1" x14ac:dyDescent="0.45"/>
    <row r="958" ht="15.75" customHeight="1" x14ac:dyDescent="0.45"/>
    <row r="959" ht="15.75" customHeight="1" x14ac:dyDescent="0.45"/>
    <row r="960" ht="15.75" customHeight="1" x14ac:dyDescent="0.45"/>
    <row r="961" ht="15.75" customHeight="1" x14ac:dyDescent="0.45"/>
    <row r="962" ht="15.75" customHeight="1" x14ac:dyDescent="0.45"/>
    <row r="963" ht="15.75" customHeight="1" x14ac:dyDescent="0.45"/>
    <row r="964" ht="15.75" customHeight="1" x14ac:dyDescent="0.45"/>
    <row r="965" ht="15.75" customHeight="1" x14ac:dyDescent="0.45"/>
    <row r="966" ht="15.75" customHeight="1" x14ac:dyDescent="0.45"/>
    <row r="967" ht="15.75" customHeight="1" x14ac:dyDescent="0.45"/>
    <row r="968" ht="15.75" customHeight="1" x14ac:dyDescent="0.45"/>
    <row r="969" ht="15.75" customHeight="1" x14ac:dyDescent="0.45"/>
    <row r="970" ht="15.75" customHeight="1" x14ac:dyDescent="0.45"/>
    <row r="971" ht="15.75" customHeight="1" x14ac:dyDescent="0.45"/>
    <row r="972" ht="15.75" customHeight="1" x14ac:dyDescent="0.45"/>
    <row r="973" ht="15.75" customHeight="1" x14ac:dyDescent="0.45"/>
    <row r="974" ht="15.75" customHeight="1" x14ac:dyDescent="0.45"/>
    <row r="975" ht="15.75" customHeight="1" x14ac:dyDescent="0.45"/>
    <row r="976" ht="15.75" customHeight="1" x14ac:dyDescent="0.45"/>
    <row r="977" ht="15.75" customHeight="1" x14ac:dyDescent="0.45"/>
    <row r="978" ht="15.75" customHeight="1" x14ac:dyDescent="0.45"/>
    <row r="979" ht="15.75" customHeight="1" x14ac:dyDescent="0.45"/>
    <row r="980" ht="15.75" customHeight="1" x14ac:dyDescent="0.45"/>
    <row r="981" ht="15.75" customHeight="1" x14ac:dyDescent="0.45"/>
    <row r="982" ht="15.75" customHeight="1" x14ac:dyDescent="0.45"/>
    <row r="983" ht="15.75" customHeight="1" x14ac:dyDescent="0.45"/>
    <row r="984" ht="15.75" customHeight="1" x14ac:dyDescent="0.45"/>
    <row r="985" ht="15.75" customHeight="1" x14ac:dyDescent="0.45"/>
    <row r="986" ht="15.75" customHeight="1" x14ac:dyDescent="0.45"/>
    <row r="987" ht="15.75" customHeight="1" x14ac:dyDescent="0.45"/>
    <row r="988" ht="15.75" customHeight="1" x14ac:dyDescent="0.45"/>
    <row r="989" ht="15.75" customHeight="1" x14ac:dyDescent="0.45"/>
    <row r="990" ht="15.75" customHeight="1" x14ac:dyDescent="0.45"/>
    <row r="991" ht="15.75" customHeight="1" x14ac:dyDescent="0.45"/>
    <row r="992" ht="15.75" customHeight="1" x14ac:dyDescent="0.45"/>
    <row r="993" ht="15.75" customHeight="1" x14ac:dyDescent="0.45"/>
    <row r="994" ht="15.75" customHeight="1" x14ac:dyDescent="0.45"/>
    <row r="995" ht="15.75" customHeight="1" x14ac:dyDescent="0.45"/>
    <row r="996" ht="15.75" customHeight="1" x14ac:dyDescent="0.45"/>
    <row r="997" ht="15.75" customHeight="1" x14ac:dyDescent="0.45"/>
    <row r="998" ht="15.75" customHeight="1" x14ac:dyDescent="0.45"/>
    <row r="999" ht="15.75" customHeight="1" x14ac:dyDescent="0.45"/>
    <row r="1000" ht="15.75" customHeight="1" x14ac:dyDescent="0.45"/>
    <row r="1001" ht="15.75" customHeight="1" x14ac:dyDescent="0.45"/>
    <row r="1002" ht="15.75" customHeight="1" x14ac:dyDescent="0.45"/>
    <row r="1003" ht="15.75" customHeight="1" x14ac:dyDescent="0.45"/>
    <row r="1004" ht="15.75" customHeight="1" x14ac:dyDescent="0.45"/>
  </sheetData>
  <mergeCells count="8">
    <mergeCell ref="D108:F108"/>
    <mergeCell ref="K108:M108"/>
    <mergeCell ref="D30:F30"/>
    <mergeCell ref="K30:M30"/>
    <mergeCell ref="D56:F56"/>
    <mergeCell ref="K56:M56"/>
    <mergeCell ref="D82:F82"/>
    <mergeCell ref="K82:M82"/>
  </mergeCells>
  <pageMargins left="0.7" right="0.7" top="0.75" bottom="0.75" header="0" footer="0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AD47"/>
  </sheetPr>
  <dimension ref="A1:AJ1004"/>
  <sheetViews>
    <sheetView zoomScale="80" zoomScaleNormal="80" workbookViewId="0">
      <selection activeCell="A2" sqref="A2"/>
    </sheetView>
  </sheetViews>
  <sheetFormatPr defaultColWidth="14.46484375" defaultRowHeight="15" customHeight="1" x14ac:dyDescent="0.45"/>
  <cols>
    <col min="1" max="1" width="22.53125" style="114" customWidth="1"/>
    <col min="2" max="3" width="21.1328125" style="114" customWidth="1"/>
    <col min="4" max="4" width="15" style="114" customWidth="1"/>
    <col min="5" max="5" width="22.1328125" style="114" customWidth="1"/>
    <col min="6" max="9" width="17.33203125" style="114" customWidth="1"/>
    <col min="10" max="10" width="11.1328125" style="114" customWidth="1"/>
    <col min="11" max="11" width="19.86328125" style="114" customWidth="1"/>
    <col min="12" max="16" width="16" style="114" customWidth="1"/>
    <col min="17" max="36" width="8.6640625" style="114" customWidth="1"/>
    <col min="37" max="16384" width="14.46484375" style="114"/>
  </cols>
  <sheetData>
    <row r="1" spans="1:8" ht="23.25" x14ac:dyDescent="0.7">
      <c r="A1" s="1" t="s">
        <v>61</v>
      </c>
    </row>
    <row r="2" spans="1:8" ht="23.25" x14ac:dyDescent="0.7">
      <c r="A2" s="2" t="s">
        <v>63</v>
      </c>
    </row>
    <row r="4" spans="1:8" ht="14.25" x14ac:dyDescent="0.45">
      <c r="A4" s="114" t="s">
        <v>2</v>
      </c>
      <c r="D4" s="3">
        <v>43619</v>
      </c>
    </row>
    <row r="5" spans="1:8" ht="14.25" x14ac:dyDescent="0.45">
      <c r="A5" s="114" t="s">
        <v>3</v>
      </c>
      <c r="D5" s="4">
        <v>43654</v>
      </c>
    </row>
    <row r="6" spans="1:8" ht="14.25" x14ac:dyDescent="0.45">
      <c r="A6" s="5" t="s">
        <v>4</v>
      </c>
      <c r="B6" s="6"/>
      <c r="C6" s="6"/>
    </row>
    <row r="7" spans="1:8" ht="14.25" x14ac:dyDescent="0.45">
      <c r="B7" s="6"/>
      <c r="C7" s="6"/>
    </row>
    <row r="8" spans="1:8" ht="14.25" x14ac:dyDescent="0.45">
      <c r="A8" s="7" t="s">
        <v>5</v>
      </c>
      <c r="D8" s="8" t="s">
        <v>6</v>
      </c>
      <c r="G8" s="8" t="s">
        <v>6</v>
      </c>
    </row>
    <row r="9" spans="1:8" ht="14.25" x14ac:dyDescent="0.45">
      <c r="A9" s="7"/>
      <c r="D9" s="8"/>
      <c r="G9" s="8"/>
    </row>
    <row r="10" spans="1:8" ht="14.25" x14ac:dyDescent="0.45">
      <c r="A10" s="7" t="s">
        <v>38</v>
      </c>
      <c r="B10" s="9" t="s">
        <v>7</v>
      </c>
      <c r="C10" s="9"/>
      <c r="D10" s="8" t="s">
        <v>29</v>
      </c>
      <c r="E10" s="9" t="s">
        <v>7</v>
      </c>
      <c r="F10" s="9"/>
      <c r="G10" s="8" t="s">
        <v>41</v>
      </c>
      <c r="H10" s="9" t="s">
        <v>7</v>
      </c>
    </row>
    <row r="11" spans="1:8" ht="14.25" x14ac:dyDescent="0.45">
      <c r="A11" s="10" t="s">
        <v>8</v>
      </c>
      <c r="B11" s="123">
        <v>103.28</v>
      </c>
      <c r="C11" s="111"/>
      <c r="D11" s="125" t="s">
        <v>8</v>
      </c>
      <c r="E11" s="125">
        <v>128.47</v>
      </c>
      <c r="F11" s="130"/>
      <c r="G11" s="125" t="s">
        <v>8</v>
      </c>
      <c r="H11" s="125">
        <v>143.87</v>
      </c>
    </row>
    <row r="12" spans="1:8" ht="14.25" x14ac:dyDescent="0.45">
      <c r="A12" s="10" t="s">
        <v>9</v>
      </c>
      <c r="B12" s="123">
        <v>109.73</v>
      </c>
      <c r="C12" s="111"/>
      <c r="D12" s="125" t="s">
        <v>9</v>
      </c>
      <c r="E12" s="125">
        <v>117.93</v>
      </c>
      <c r="F12" s="130"/>
      <c r="G12" s="125" t="s">
        <v>9</v>
      </c>
      <c r="H12" s="125">
        <v>115.93</v>
      </c>
    </row>
    <row r="13" spans="1:8" ht="14.25" x14ac:dyDescent="0.45">
      <c r="A13" s="7" t="s">
        <v>28</v>
      </c>
      <c r="B13" s="123"/>
      <c r="C13" s="111"/>
      <c r="D13" s="131" t="s">
        <v>30</v>
      </c>
      <c r="E13" s="125"/>
      <c r="F13" s="130"/>
      <c r="G13" s="131" t="s">
        <v>42</v>
      </c>
      <c r="H13" s="125"/>
    </row>
    <row r="14" spans="1:8" ht="14.25" x14ac:dyDescent="0.45">
      <c r="A14" s="10" t="s">
        <v>8</v>
      </c>
      <c r="B14" s="123">
        <v>79.760000000000005</v>
      </c>
      <c r="C14" s="111"/>
      <c r="D14" s="125" t="s">
        <v>8</v>
      </c>
      <c r="E14" s="125">
        <v>96.72</v>
      </c>
      <c r="F14" s="130"/>
      <c r="G14" s="125" t="s">
        <v>8</v>
      </c>
      <c r="H14" s="125">
        <v>107.28</v>
      </c>
    </row>
    <row r="15" spans="1:8" ht="14.25" x14ac:dyDescent="0.45">
      <c r="A15" s="10" t="s">
        <v>9</v>
      </c>
      <c r="B15" s="123">
        <v>93.26</v>
      </c>
      <c r="C15" s="111"/>
      <c r="D15" s="125" t="s">
        <v>9</v>
      </c>
      <c r="E15" s="125">
        <v>98.73</v>
      </c>
      <c r="F15" s="130"/>
      <c r="G15" s="125" t="s">
        <v>9</v>
      </c>
      <c r="H15" s="125">
        <v>109.87</v>
      </c>
    </row>
    <row r="16" spans="1:8" ht="14.25" x14ac:dyDescent="0.45">
      <c r="A16" s="7" t="s">
        <v>39</v>
      </c>
      <c r="B16" s="123"/>
      <c r="C16" s="111"/>
      <c r="D16" s="131" t="s">
        <v>31</v>
      </c>
      <c r="E16" s="125"/>
      <c r="F16" s="130"/>
      <c r="G16" s="131" t="s">
        <v>43</v>
      </c>
      <c r="H16" s="125"/>
    </row>
    <row r="17" spans="1:15" ht="14.25" x14ac:dyDescent="0.45">
      <c r="A17" s="10" t="s">
        <v>8</v>
      </c>
      <c r="B17" s="123">
        <v>86.25</v>
      </c>
      <c r="C17" s="111"/>
      <c r="D17" s="125" t="s">
        <v>8</v>
      </c>
      <c r="E17" s="125">
        <v>124.98</v>
      </c>
      <c r="F17" s="130"/>
      <c r="G17" s="125" t="s">
        <v>8</v>
      </c>
      <c r="H17" s="125">
        <v>126.83</v>
      </c>
    </row>
    <row r="18" spans="1:15" ht="14.25" x14ac:dyDescent="0.45">
      <c r="A18" s="10" t="s">
        <v>9</v>
      </c>
      <c r="B18" s="123">
        <v>93.76</v>
      </c>
      <c r="C18" s="111"/>
      <c r="D18" s="125" t="s">
        <v>9</v>
      </c>
      <c r="E18" s="125">
        <v>108.26</v>
      </c>
      <c r="F18" s="130"/>
      <c r="G18" s="125" t="s">
        <v>9</v>
      </c>
      <c r="H18" s="125">
        <v>128.26</v>
      </c>
    </row>
    <row r="19" spans="1:15" ht="14.25" x14ac:dyDescent="0.45">
      <c r="A19" s="12" t="s">
        <v>10</v>
      </c>
      <c r="B19" s="124">
        <f>AVERAGE(B17:B18,B14:B15,B11:B12)</f>
        <v>94.339999999999989</v>
      </c>
      <c r="C19" s="111"/>
      <c r="D19" s="128" t="s">
        <v>10</v>
      </c>
      <c r="E19" s="126">
        <f>AVERAGE(E17:E18,E14:E15,E11:E12)</f>
        <v>112.51500000000003</v>
      </c>
      <c r="F19" s="132"/>
      <c r="G19" s="128" t="s">
        <v>10</v>
      </c>
      <c r="H19" s="126">
        <f>AVERAGE(H17:H18,H14:H15,H11:H12)</f>
        <v>122.00666666666666</v>
      </c>
    </row>
    <row r="20" spans="1:15" ht="14.25" x14ac:dyDescent="0.45">
      <c r="A20" s="12" t="s">
        <v>11</v>
      </c>
      <c r="B20" s="127">
        <f>_xlfn.STDEV.P(B17:B18,B14:B15,B11:B12)</f>
        <v>9.9691440622218987</v>
      </c>
      <c r="C20" s="111"/>
      <c r="D20" s="128" t="s">
        <v>11</v>
      </c>
      <c r="E20" s="129">
        <f>_xlfn.STDEV.P(E17:E18,E14:E15,E11:E12)</f>
        <v>12.226158772620625</v>
      </c>
      <c r="F20" s="132"/>
      <c r="G20" s="128" t="s">
        <v>11</v>
      </c>
      <c r="H20" s="129">
        <f>_xlfn.STDEV.P(H17:H18,H14:H15,H11:H12)</f>
        <v>12.526460881758444</v>
      </c>
    </row>
    <row r="21" spans="1:15" ht="15.75" customHeight="1" x14ac:dyDescent="0.45"/>
    <row r="22" spans="1:15" ht="15.75" customHeight="1" x14ac:dyDescent="0.45"/>
    <row r="23" spans="1:15" ht="15.75" customHeight="1" x14ac:dyDescent="0.45"/>
    <row r="24" spans="1:15" ht="15.75" customHeight="1" x14ac:dyDescent="0.45"/>
    <row r="25" spans="1:15" ht="15.75" customHeight="1" x14ac:dyDescent="0.45">
      <c r="A25" s="9" t="s">
        <v>12</v>
      </c>
      <c r="B25" s="9">
        <v>14</v>
      </c>
      <c r="C25" s="9"/>
    </row>
    <row r="26" spans="1:15" ht="15.75" customHeight="1" x14ac:dyDescent="0.45">
      <c r="A26" s="114" t="s">
        <v>13</v>
      </c>
      <c r="B26" s="114">
        <v>100</v>
      </c>
    </row>
    <row r="27" spans="1:15" ht="15.75" customHeight="1" x14ac:dyDescent="0.45">
      <c r="A27" s="114" t="s">
        <v>14</v>
      </c>
      <c r="B27" s="114">
        <f>B25*B26</f>
        <v>1400</v>
      </c>
    </row>
    <row r="28" spans="1:15" ht="15.75" customHeight="1" x14ac:dyDescent="0.45"/>
    <row r="29" spans="1:15" ht="15.75" customHeight="1" x14ac:dyDescent="0.45">
      <c r="B29" s="66" t="s">
        <v>15</v>
      </c>
      <c r="C29" s="66"/>
    </row>
    <row r="30" spans="1:15" ht="15.75" customHeight="1" x14ac:dyDescent="0.45">
      <c r="A30" s="19"/>
      <c r="D30" s="136" t="s">
        <v>16</v>
      </c>
      <c r="E30" s="137"/>
      <c r="F30" s="137"/>
      <c r="K30" s="136" t="s">
        <v>17</v>
      </c>
      <c r="L30" s="137"/>
      <c r="M30" s="137"/>
    </row>
    <row r="31" spans="1:15" ht="15.75" customHeight="1" x14ac:dyDescent="0.45">
      <c r="B31" s="20" t="s">
        <v>18</v>
      </c>
      <c r="C31" s="103" t="s">
        <v>44</v>
      </c>
      <c r="D31" s="114" t="s">
        <v>35</v>
      </c>
      <c r="E31" s="114" t="s">
        <v>36</v>
      </c>
      <c r="F31" s="114" t="s">
        <v>37</v>
      </c>
      <c r="K31" s="114" t="s">
        <v>45</v>
      </c>
      <c r="L31" s="114" t="s">
        <v>46</v>
      </c>
      <c r="M31" s="114" t="s">
        <v>47</v>
      </c>
    </row>
    <row r="32" spans="1:15" ht="15.75" customHeight="1" x14ac:dyDescent="0.45">
      <c r="A32" s="114">
        <v>0</v>
      </c>
      <c r="B32" s="20">
        <v>0</v>
      </c>
      <c r="C32" s="104">
        <f>SQRT(B32/60)</f>
        <v>0</v>
      </c>
      <c r="D32" s="86">
        <v>11851.8</v>
      </c>
      <c r="E32" s="86">
        <v>11917.2</v>
      </c>
      <c r="F32" s="86">
        <v>11959.7</v>
      </c>
      <c r="G32" s="82"/>
      <c r="H32" s="83"/>
      <c r="I32" s="80"/>
      <c r="K32" s="114">
        <f>(D32-D$32)/(0.000998*$B$27)</f>
        <v>0</v>
      </c>
      <c r="L32" s="114">
        <f>(E32-E$32)/(0.000998*$B$27)</f>
        <v>0</v>
      </c>
      <c r="M32" s="114">
        <f>(F32-F$32)/(0.000998*$B$27)</f>
        <v>0</v>
      </c>
      <c r="N32" s="134">
        <f>AVERAGE(K32:M32)</f>
        <v>0</v>
      </c>
      <c r="O32" s="134">
        <f>_xlfn.STDEV.P(K32:M32)</f>
        <v>0</v>
      </c>
    </row>
    <row r="33" spans="1:15" ht="15.75" customHeight="1" x14ac:dyDescent="0.45">
      <c r="A33" s="114">
        <v>1</v>
      </c>
      <c r="B33" s="20">
        <v>1</v>
      </c>
      <c r="C33" s="104">
        <f t="shared" ref="C33:C50" si="0">SQRT(B33/60)</f>
        <v>0.12909944487358055</v>
      </c>
      <c r="D33" s="86">
        <v>11855</v>
      </c>
      <c r="E33" s="86">
        <v>11920.7</v>
      </c>
      <c r="F33" s="86">
        <v>11963.4</v>
      </c>
      <c r="G33" s="82"/>
      <c r="H33" s="83"/>
      <c r="I33" s="80"/>
      <c r="K33" s="111">
        <f t="shared" ref="K33:M50" si="1">(D33-D$32)/(0.000998*$B$27)</f>
        <v>2.2902948754657371</v>
      </c>
      <c r="L33" s="111">
        <f t="shared" si="1"/>
        <v>2.5050100200400802</v>
      </c>
      <c r="M33" s="111">
        <f t="shared" si="1"/>
        <v>2.648153449755875</v>
      </c>
      <c r="N33" s="134">
        <f t="shared" ref="N33:N50" si="2">AVERAGE(K33:M33)</f>
        <v>2.4811527817538974</v>
      </c>
      <c r="O33" s="134">
        <f t="shared" ref="O33:O50" si="3">_xlfn.STDEV.P(K33:M33)</f>
        <v>0.14706589376245674</v>
      </c>
    </row>
    <row r="34" spans="1:15" ht="15.75" customHeight="1" x14ac:dyDescent="0.45">
      <c r="A34" s="114">
        <v>2</v>
      </c>
      <c r="B34" s="20">
        <v>4</v>
      </c>
      <c r="C34" s="104">
        <f t="shared" si="0"/>
        <v>0.2581988897471611</v>
      </c>
      <c r="D34" s="86">
        <v>11856.2</v>
      </c>
      <c r="E34" s="86">
        <v>11920.8</v>
      </c>
      <c r="F34" s="86">
        <v>11963.6</v>
      </c>
      <c r="G34" s="82"/>
      <c r="H34" s="83"/>
      <c r="I34" s="80"/>
      <c r="K34" s="111">
        <f t="shared" si="1"/>
        <v>3.1491554537657138</v>
      </c>
      <c r="L34" s="111">
        <f t="shared" si="1"/>
        <v>2.5765817348973266</v>
      </c>
      <c r="M34" s="111">
        <f t="shared" si="1"/>
        <v>2.7912968794729718</v>
      </c>
      <c r="N34" s="134">
        <f t="shared" si="2"/>
        <v>2.8390113560453378</v>
      </c>
      <c r="O34" s="134">
        <f t="shared" si="3"/>
        <v>0.23617460961560463</v>
      </c>
    </row>
    <row r="35" spans="1:15" ht="15.75" customHeight="1" x14ac:dyDescent="0.45">
      <c r="A35" s="114">
        <v>3</v>
      </c>
      <c r="B35" s="20">
        <v>9</v>
      </c>
      <c r="C35" s="104">
        <f t="shared" si="0"/>
        <v>0.3872983346207417</v>
      </c>
      <c r="D35" s="86">
        <v>11856.8</v>
      </c>
      <c r="E35" s="86">
        <v>11921.2</v>
      </c>
      <c r="F35" s="86">
        <v>11964.1</v>
      </c>
      <c r="G35" s="82"/>
      <c r="H35" s="83"/>
      <c r="I35" s="80"/>
      <c r="K35" s="111">
        <f t="shared" si="1"/>
        <v>3.5785857429144001</v>
      </c>
      <c r="L35" s="111">
        <f t="shared" si="1"/>
        <v>2.8628685943315202</v>
      </c>
      <c r="M35" s="111">
        <f t="shared" si="1"/>
        <v>3.1491554537644117</v>
      </c>
      <c r="N35" s="134">
        <f t="shared" si="2"/>
        <v>3.1968699303367774</v>
      </c>
      <c r="O35" s="134">
        <f t="shared" si="3"/>
        <v>0.29413178752596958</v>
      </c>
    </row>
    <row r="36" spans="1:15" ht="15.75" customHeight="1" x14ac:dyDescent="0.45">
      <c r="A36" s="114">
        <v>4</v>
      </c>
      <c r="B36" s="20">
        <v>16</v>
      </c>
      <c r="C36" s="104">
        <f t="shared" si="0"/>
        <v>0.5163977794943222</v>
      </c>
      <c r="D36" s="86">
        <v>11856.9</v>
      </c>
      <c r="E36" s="86">
        <v>11921.2</v>
      </c>
      <c r="F36" s="86">
        <v>11964.4</v>
      </c>
      <c r="G36" s="82"/>
      <c r="H36" s="83"/>
      <c r="I36" s="80"/>
      <c r="K36" s="111">
        <f t="shared" si="1"/>
        <v>3.6501574577729485</v>
      </c>
      <c r="L36" s="111">
        <f t="shared" si="1"/>
        <v>2.8628685943315202</v>
      </c>
      <c r="M36" s="111">
        <f t="shared" si="1"/>
        <v>3.3638705983387549</v>
      </c>
      <c r="N36" s="134">
        <f t="shared" si="2"/>
        <v>3.2922988834810742</v>
      </c>
      <c r="O36" s="134">
        <f t="shared" si="3"/>
        <v>0.32536935053410287</v>
      </c>
    </row>
    <row r="37" spans="1:15" ht="15.75" customHeight="1" x14ac:dyDescent="0.45">
      <c r="A37" s="114">
        <v>5</v>
      </c>
      <c r="B37" s="20">
        <v>25</v>
      </c>
      <c r="C37" s="104">
        <f t="shared" si="0"/>
        <v>0.6454972243679028</v>
      </c>
      <c r="D37" s="86">
        <v>11857.7</v>
      </c>
      <c r="E37" s="86">
        <v>11922.4</v>
      </c>
      <c r="F37" s="86">
        <v>11965.2</v>
      </c>
      <c r="G37" s="82"/>
      <c r="H37" s="83"/>
      <c r="I37" s="80"/>
      <c r="K37" s="111">
        <f t="shared" si="1"/>
        <v>4.2227311766400337</v>
      </c>
      <c r="L37" s="111">
        <f t="shared" si="1"/>
        <v>3.7217291726301953</v>
      </c>
      <c r="M37" s="111">
        <f t="shared" si="1"/>
        <v>3.9364443172058401</v>
      </c>
      <c r="N37" s="134">
        <f t="shared" si="2"/>
        <v>3.9603015554920233</v>
      </c>
      <c r="O37" s="134">
        <f t="shared" si="3"/>
        <v>0.20522772371108688</v>
      </c>
    </row>
    <row r="38" spans="1:15" ht="15.75" customHeight="1" x14ac:dyDescent="0.45">
      <c r="A38" s="114">
        <v>6</v>
      </c>
      <c r="B38" s="20">
        <v>36</v>
      </c>
      <c r="C38" s="104">
        <f t="shared" si="0"/>
        <v>0.7745966692414834</v>
      </c>
      <c r="D38" s="86">
        <v>11858.2</v>
      </c>
      <c r="E38" s="86">
        <v>11924.1</v>
      </c>
      <c r="F38" s="86">
        <v>11965.6</v>
      </c>
      <c r="G38" s="82"/>
      <c r="H38" s="83"/>
      <c r="I38" s="80"/>
      <c r="K38" s="111">
        <f t="shared" si="1"/>
        <v>4.5805897509314741</v>
      </c>
      <c r="L38" s="111">
        <f t="shared" si="1"/>
        <v>4.9384483252216116</v>
      </c>
      <c r="M38" s="111">
        <f t="shared" si="1"/>
        <v>4.2227311766387317</v>
      </c>
      <c r="N38" s="134">
        <f t="shared" si="2"/>
        <v>4.5805897509306055</v>
      </c>
      <c r="O38" s="134">
        <f t="shared" si="3"/>
        <v>0.29219030236463139</v>
      </c>
    </row>
    <row r="39" spans="1:15" ht="15.75" customHeight="1" x14ac:dyDescent="0.45">
      <c r="A39" s="114">
        <v>7</v>
      </c>
      <c r="B39" s="20">
        <v>49</v>
      </c>
      <c r="C39" s="104">
        <f t="shared" si="0"/>
        <v>0.9036961141150639</v>
      </c>
      <c r="D39" s="86">
        <v>11858.5</v>
      </c>
      <c r="E39" s="86">
        <v>11924.3</v>
      </c>
      <c r="F39" s="86">
        <v>11968</v>
      </c>
      <c r="G39" s="82"/>
      <c r="H39" s="83"/>
      <c r="I39" s="80"/>
      <c r="K39" s="111">
        <f t="shared" si="1"/>
        <v>4.7953048955058168</v>
      </c>
      <c r="L39" s="111">
        <f t="shared" si="1"/>
        <v>5.0815917549374072</v>
      </c>
      <c r="M39" s="111">
        <f t="shared" si="1"/>
        <v>5.940452333237384</v>
      </c>
      <c r="N39" s="134">
        <f t="shared" si="2"/>
        <v>5.2724496612268696</v>
      </c>
      <c r="O39" s="134">
        <f t="shared" si="3"/>
        <v>0.48659409424467343</v>
      </c>
    </row>
    <row r="40" spans="1:15" ht="15.75" customHeight="1" x14ac:dyDescent="0.45">
      <c r="A40" s="114">
        <v>8</v>
      </c>
      <c r="B40" s="20">
        <v>64</v>
      </c>
      <c r="C40" s="104">
        <f t="shared" si="0"/>
        <v>1.0327955589886444</v>
      </c>
      <c r="D40" s="86">
        <v>11858.9</v>
      </c>
      <c r="E40" s="86">
        <v>11925.3</v>
      </c>
      <c r="F40" s="86">
        <v>11969</v>
      </c>
      <c r="G40" s="82"/>
      <c r="H40" s="83"/>
      <c r="I40" s="80"/>
      <c r="K40" s="111">
        <f t="shared" si="1"/>
        <v>5.0815917549387084</v>
      </c>
      <c r="L40" s="111">
        <f t="shared" si="1"/>
        <v>5.7973089035202872</v>
      </c>
      <c r="M40" s="111">
        <f t="shared" si="1"/>
        <v>6.6561694818202639</v>
      </c>
      <c r="N40" s="134">
        <f t="shared" si="2"/>
        <v>5.8450233800930862</v>
      </c>
      <c r="O40" s="134">
        <f t="shared" si="3"/>
        <v>0.6437034814021324</v>
      </c>
    </row>
    <row r="41" spans="1:15" ht="15.75" customHeight="1" x14ac:dyDescent="0.45">
      <c r="A41" s="114">
        <v>9</v>
      </c>
      <c r="B41" s="20">
        <v>81</v>
      </c>
      <c r="C41" s="104">
        <f t="shared" si="0"/>
        <v>1.1618950038622251</v>
      </c>
      <c r="D41" s="86">
        <v>11859.9</v>
      </c>
      <c r="E41" s="86">
        <v>11925.6</v>
      </c>
      <c r="F41" s="86">
        <v>11970.4</v>
      </c>
      <c r="G41" s="82"/>
      <c r="H41" s="83"/>
      <c r="I41" s="80"/>
      <c r="K41" s="111">
        <f t="shared" si="1"/>
        <v>5.7973089035215883</v>
      </c>
      <c r="L41" s="111">
        <f t="shared" si="1"/>
        <v>6.0120240480959319</v>
      </c>
      <c r="M41" s="111">
        <f t="shared" si="1"/>
        <v>7.6581734898360354</v>
      </c>
      <c r="N41" s="134">
        <f t="shared" si="2"/>
        <v>6.4891688138178516</v>
      </c>
      <c r="O41" s="134">
        <f t="shared" si="3"/>
        <v>0.83124589131483451</v>
      </c>
    </row>
    <row r="42" spans="1:15" ht="15.75" customHeight="1" x14ac:dyDescent="0.45">
      <c r="A42" s="114">
        <v>10</v>
      </c>
      <c r="B42" s="20">
        <v>100</v>
      </c>
      <c r="C42" s="104">
        <f t="shared" si="0"/>
        <v>1.2909944487358056</v>
      </c>
      <c r="D42" s="86">
        <v>11860.8</v>
      </c>
      <c r="E42" s="86">
        <v>11926</v>
      </c>
      <c r="F42" s="86">
        <v>11971.5</v>
      </c>
      <c r="G42" s="82"/>
      <c r="H42" s="83"/>
      <c r="I42" s="80"/>
      <c r="K42" s="111">
        <f t="shared" si="1"/>
        <v>6.4414543372459203</v>
      </c>
      <c r="L42" s="111">
        <f t="shared" si="1"/>
        <v>6.2983109075288235</v>
      </c>
      <c r="M42" s="111">
        <f t="shared" si="1"/>
        <v>8.4454623532774633</v>
      </c>
      <c r="N42" s="134">
        <f t="shared" si="2"/>
        <v>7.061742532684069</v>
      </c>
      <c r="O42" s="134">
        <f t="shared" si="3"/>
        <v>0.98018124745547464</v>
      </c>
    </row>
    <row r="43" spans="1:15" ht="15.75" customHeight="1" x14ac:dyDescent="0.45">
      <c r="A43" s="114">
        <v>11</v>
      </c>
      <c r="B43" s="20">
        <v>121</v>
      </c>
      <c r="C43" s="104">
        <f t="shared" si="0"/>
        <v>1.4200938936093861</v>
      </c>
      <c r="D43" s="86">
        <v>11860.9</v>
      </c>
      <c r="E43" s="86">
        <v>11926.2</v>
      </c>
      <c r="F43" s="86">
        <v>11972</v>
      </c>
      <c r="G43" s="82"/>
      <c r="H43" s="83"/>
      <c r="I43" s="80"/>
      <c r="K43" s="111">
        <f t="shared" si="1"/>
        <v>6.5130260521044692</v>
      </c>
      <c r="L43" s="111">
        <f t="shared" si="1"/>
        <v>6.4414543372459203</v>
      </c>
      <c r="M43" s="111">
        <f t="shared" si="1"/>
        <v>8.8033209275689046</v>
      </c>
      <c r="N43" s="134">
        <f t="shared" si="2"/>
        <v>7.252600438973098</v>
      </c>
      <c r="O43" s="134">
        <f t="shared" si="3"/>
        <v>1.0969142029362982</v>
      </c>
    </row>
    <row r="44" spans="1:15" ht="15.75" customHeight="1" x14ac:dyDescent="0.45">
      <c r="A44" s="114">
        <v>12</v>
      </c>
      <c r="B44" s="20">
        <v>144</v>
      </c>
      <c r="C44" s="104">
        <f t="shared" si="0"/>
        <v>1.5491933384829668</v>
      </c>
      <c r="D44" s="86">
        <v>11861.5</v>
      </c>
      <c r="E44" s="86">
        <v>11927.4</v>
      </c>
      <c r="F44" s="86">
        <v>11972.9</v>
      </c>
      <c r="G44" s="82"/>
      <c r="H44" s="83"/>
      <c r="I44" s="80"/>
      <c r="K44" s="111">
        <f t="shared" si="1"/>
        <v>6.9424563412544575</v>
      </c>
      <c r="L44" s="111">
        <f t="shared" si="1"/>
        <v>7.300314915544595</v>
      </c>
      <c r="M44" s="111">
        <f t="shared" si="1"/>
        <v>9.4474663612932357</v>
      </c>
      <c r="N44" s="134">
        <f t="shared" si="2"/>
        <v>7.89674587269743</v>
      </c>
      <c r="O44" s="134">
        <f t="shared" si="3"/>
        <v>1.1062146311065639</v>
      </c>
    </row>
    <row r="45" spans="1:15" ht="15.75" customHeight="1" x14ac:dyDescent="0.45">
      <c r="A45" s="114">
        <v>13</v>
      </c>
      <c r="B45" s="20">
        <v>169</v>
      </c>
      <c r="C45" s="104">
        <f t="shared" si="0"/>
        <v>1.6782927833565473</v>
      </c>
      <c r="D45" s="86">
        <v>11862.6</v>
      </c>
      <c r="E45" s="86">
        <v>11928.1</v>
      </c>
      <c r="F45" s="86">
        <v>11973.3</v>
      </c>
      <c r="G45" s="82"/>
      <c r="H45" s="83"/>
      <c r="I45" s="80"/>
      <c r="K45" s="111">
        <f t="shared" si="1"/>
        <v>7.7297452046958854</v>
      </c>
      <c r="L45" s="111">
        <f t="shared" si="1"/>
        <v>7.8013169195531322</v>
      </c>
      <c r="M45" s="111">
        <f t="shared" si="1"/>
        <v>9.7337532207261273</v>
      </c>
      <c r="N45" s="134">
        <f t="shared" si="2"/>
        <v>8.4216051149917153</v>
      </c>
      <c r="O45" s="134">
        <f t="shared" si="3"/>
        <v>0.92828878988121111</v>
      </c>
    </row>
    <row r="46" spans="1:15" ht="15.75" customHeight="1" x14ac:dyDescent="0.45">
      <c r="A46" s="114">
        <v>14</v>
      </c>
      <c r="B46" s="20">
        <v>196</v>
      </c>
      <c r="C46" s="104">
        <f t="shared" si="0"/>
        <v>1.8073922282301278</v>
      </c>
      <c r="D46" s="86">
        <v>11862.9</v>
      </c>
      <c r="E46" s="86">
        <v>11929</v>
      </c>
      <c r="F46" s="86">
        <v>11974.2</v>
      </c>
      <c r="G46" s="82"/>
      <c r="H46" s="83"/>
      <c r="I46" s="80"/>
      <c r="K46" s="111">
        <f t="shared" si="1"/>
        <v>7.944460349270229</v>
      </c>
      <c r="L46" s="111">
        <f t="shared" si="1"/>
        <v>8.4454623532774633</v>
      </c>
      <c r="M46" s="111">
        <f t="shared" si="1"/>
        <v>10.37789865445176</v>
      </c>
      <c r="N46" s="134">
        <f t="shared" si="2"/>
        <v>8.9226071189998191</v>
      </c>
      <c r="O46" s="134">
        <f t="shared" si="3"/>
        <v>1.0491761345212258</v>
      </c>
    </row>
    <row r="47" spans="1:15" ht="15.75" customHeight="1" x14ac:dyDescent="0.45">
      <c r="A47" s="114">
        <v>15</v>
      </c>
      <c r="B47" s="20">
        <v>225</v>
      </c>
      <c r="C47" s="104">
        <f t="shared" si="0"/>
        <v>1.9364916731037085</v>
      </c>
      <c r="D47" s="86">
        <v>11863.5</v>
      </c>
      <c r="E47" s="86">
        <v>11929.1</v>
      </c>
      <c r="F47" s="86">
        <v>11974.9</v>
      </c>
      <c r="G47" s="82"/>
      <c r="H47" s="83"/>
      <c r="I47" s="80"/>
      <c r="K47" s="111">
        <f t="shared" si="1"/>
        <v>8.3738906384202174</v>
      </c>
      <c r="L47" s="111">
        <f t="shared" si="1"/>
        <v>8.517034068136013</v>
      </c>
      <c r="M47" s="111">
        <f t="shared" si="1"/>
        <v>10.878900658458996</v>
      </c>
      <c r="N47" s="134">
        <f t="shared" si="2"/>
        <v>9.2566084550050753</v>
      </c>
      <c r="O47" s="134">
        <f t="shared" si="3"/>
        <v>1.1486213490987731</v>
      </c>
    </row>
    <row r="48" spans="1:15" ht="15.75" customHeight="1" x14ac:dyDescent="0.45">
      <c r="A48" s="114">
        <v>16</v>
      </c>
      <c r="B48" s="20">
        <v>256</v>
      </c>
      <c r="C48" s="104">
        <f t="shared" si="0"/>
        <v>2.0655911179772888</v>
      </c>
      <c r="D48" s="86">
        <v>11864.5</v>
      </c>
      <c r="E48" s="86">
        <v>11930.5</v>
      </c>
      <c r="F48" s="86">
        <v>11975.8</v>
      </c>
      <c r="G48" s="82"/>
      <c r="H48" s="83"/>
      <c r="I48" s="80"/>
      <c r="K48" s="111">
        <f t="shared" si="1"/>
        <v>9.0896077870030982</v>
      </c>
      <c r="L48" s="111">
        <f t="shared" si="1"/>
        <v>9.5190380761517837</v>
      </c>
      <c r="M48" s="111">
        <f t="shared" si="1"/>
        <v>11.523046092183327</v>
      </c>
      <c r="N48" s="134">
        <f t="shared" si="2"/>
        <v>10.043897318446071</v>
      </c>
      <c r="O48" s="134">
        <f t="shared" si="3"/>
        <v>1.0605072416681482</v>
      </c>
    </row>
    <row r="49" spans="1:36" ht="15.75" customHeight="1" x14ac:dyDescent="0.45">
      <c r="A49" s="114">
        <v>17</v>
      </c>
      <c r="B49" s="39">
        <v>476</v>
      </c>
      <c r="C49" s="104">
        <f t="shared" si="0"/>
        <v>2.8166173565703478</v>
      </c>
      <c r="D49" s="120">
        <v>11866.6</v>
      </c>
      <c r="E49" s="120">
        <v>11931</v>
      </c>
      <c r="F49" s="120">
        <v>11978.4</v>
      </c>
      <c r="G49" s="82"/>
      <c r="H49" s="83"/>
      <c r="I49" s="81"/>
      <c r="K49" s="111">
        <f t="shared" si="1"/>
        <v>10.592613799027406</v>
      </c>
      <c r="L49" s="111">
        <f t="shared" si="1"/>
        <v>9.8768966504432232</v>
      </c>
      <c r="M49" s="111">
        <f t="shared" si="1"/>
        <v>13.383910678499076</v>
      </c>
      <c r="N49" s="134">
        <f t="shared" si="2"/>
        <v>11.284473709323235</v>
      </c>
      <c r="O49" s="134">
        <f t="shared" si="3"/>
        <v>1.5130079201932145</v>
      </c>
    </row>
    <row r="50" spans="1:36" ht="15.75" customHeight="1" x14ac:dyDescent="0.45">
      <c r="A50" s="114">
        <v>18</v>
      </c>
      <c r="B50" s="20">
        <v>1448</v>
      </c>
      <c r="C50" s="104">
        <f t="shared" si="0"/>
        <v>4.9125689138508104</v>
      </c>
      <c r="D50" s="86">
        <v>11876.1</v>
      </c>
      <c r="E50" s="86">
        <v>11939.4</v>
      </c>
      <c r="F50" s="86">
        <v>11987.4</v>
      </c>
      <c r="G50" s="82"/>
      <c r="H50" s="83"/>
      <c r="I50" s="80"/>
      <c r="K50" s="111">
        <f t="shared" si="1"/>
        <v>17.391926710564768</v>
      </c>
      <c r="L50" s="111">
        <f t="shared" si="1"/>
        <v>15.888920698539156</v>
      </c>
      <c r="M50" s="111">
        <f t="shared" si="1"/>
        <v>19.825365015744996</v>
      </c>
      <c r="N50" s="134">
        <f t="shared" si="2"/>
        <v>17.702070808282972</v>
      </c>
      <c r="O50" s="134">
        <f t="shared" si="3"/>
        <v>1.6219413237696811</v>
      </c>
    </row>
    <row r="51" spans="1:36" ht="15.75" customHeight="1" x14ac:dyDescent="0.45">
      <c r="B51" s="20"/>
      <c r="C51" s="20"/>
      <c r="J51" s="21" t="s">
        <v>19</v>
      </c>
      <c r="K51" s="135">
        <f>SLOPE(K32:K50,$C$32:$C$50)</f>
        <v>3.2392706338766506</v>
      </c>
      <c r="L51" s="135">
        <f t="shared" ref="L51:M51" si="4">SLOPE(L32:L50,$C$32:$C$50)</f>
        <v>3.0568735053218998</v>
      </c>
      <c r="M51" s="135">
        <f t="shared" si="4"/>
        <v>4.0278029256501267</v>
      </c>
      <c r="N51" s="67"/>
      <c r="O51" s="67"/>
      <c r="P51" s="67"/>
    </row>
    <row r="52" spans="1:36" ht="15.75" customHeight="1" x14ac:dyDescent="0.45">
      <c r="B52" s="20"/>
      <c r="C52" s="20"/>
      <c r="D52" s="101">
        <f>D48-D32</f>
        <v>12.700000000000728</v>
      </c>
      <c r="E52" s="101">
        <f t="shared" ref="E52:F52" si="5">E48-E32</f>
        <v>13.299999999999272</v>
      </c>
      <c r="F52" s="101">
        <f t="shared" si="5"/>
        <v>16.099999999998545</v>
      </c>
      <c r="K52" s="22" t="s">
        <v>10</v>
      </c>
      <c r="L52" s="23">
        <f>AVERAGE(K51:M51)</f>
        <v>3.4413156882828928</v>
      </c>
      <c r="N52" s="134"/>
      <c r="O52" s="134"/>
    </row>
    <row r="53" spans="1:36" ht="15.75" customHeight="1" x14ac:dyDescent="0.45">
      <c r="B53" s="20"/>
      <c r="C53" s="20"/>
      <c r="K53" s="22" t="s">
        <v>11</v>
      </c>
      <c r="L53" s="18" t="e">
        <f ca="1">_xludf.STDEV.S(K51:M51)</f>
        <v>#NAME?</v>
      </c>
      <c r="N53" s="134"/>
      <c r="O53" s="134"/>
    </row>
    <row r="54" spans="1:36" ht="15.75" customHeight="1" x14ac:dyDescent="0.45">
      <c r="N54" s="134"/>
      <c r="O54" s="134"/>
    </row>
    <row r="55" spans="1:36" ht="15.75" customHeight="1" x14ac:dyDescent="0.45">
      <c r="B55" s="7" t="s">
        <v>5</v>
      </c>
      <c r="C55" s="7"/>
      <c r="N55" s="134"/>
      <c r="O55" s="134"/>
      <c r="AC55" s="20"/>
      <c r="AG55" s="20"/>
      <c r="AH55" s="20"/>
      <c r="AI55" s="20"/>
      <c r="AJ55" s="20"/>
    </row>
    <row r="56" spans="1:36" ht="15.75" customHeight="1" x14ac:dyDescent="0.45">
      <c r="A56" s="19"/>
      <c r="D56" s="136" t="s">
        <v>16</v>
      </c>
      <c r="E56" s="137"/>
      <c r="F56" s="137"/>
      <c r="K56" s="136" t="s">
        <v>17</v>
      </c>
      <c r="L56" s="137"/>
      <c r="M56" s="137"/>
      <c r="N56" s="134"/>
      <c r="O56" s="134"/>
      <c r="AC56" s="20"/>
    </row>
    <row r="57" spans="1:36" ht="15.75" customHeight="1" x14ac:dyDescent="0.45">
      <c r="B57" s="20" t="s">
        <v>18</v>
      </c>
      <c r="C57" s="103" t="s">
        <v>44</v>
      </c>
      <c r="D57" s="114" t="s">
        <v>38</v>
      </c>
      <c r="E57" s="114" t="s">
        <v>28</v>
      </c>
      <c r="F57" s="114" t="s">
        <v>39</v>
      </c>
      <c r="K57" s="114" t="s">
        <v>48</v>
      </c>
      <c r="L57" s="114" t="s">
        <v>49</v>
      </c>
      <c r="M57" s="114" t="s">
        <v>50</v>
      </c>
      <c r="N57" s="134"/>
      <c r="O57" s="134"/>
      <c r="AC57" s="20"/>
      <c r="AG57" s="24"/>
      <c r="AH57" s="24"/>
      <c r="AI57" s="24"/>
      <c r="AJ57" s="24"/>
    </row>
    <row r="58" spans="1:36" ht="15.75" customHeight="1" x14ac:dyDescent="0.45">
      <c r="A58" s="114">
        <v>0</v>
      </c>
      <c r="B58" s="20">
        <v>0</v>
      </c>
      <c r="C58" s="104">
        <f>SQRT(B58/60)</f>
        <v>0</v>
      </c>
      <c r="D58" s="87">
        <v>11803.9</v>
      </c>
      <c r="E58" s="89">
        <v>11741.7</v>
      </c>
      <c r="F58" s="89">
        <v>11944.5</v>
      </c>
      <c r="G58" s="80"/>
      <c r="H58" s="80"/>
      <c r="I58" s="80"/>
      <c r="K58" s="114">
        <f t="shared" ref="K58:M76" si="6">(D58-D$58)/(0.000998*$B$27)</f>
        <v>0</v>
      </c>
      <c r="L58" s="114">
        <f t="shared" si="6"/>
        <v>0</v>
      </c>
      <c r="M58" s="114">
        <f t="shared" si="6"/>
        <v>0</v>
      </c>
      <c r="N58" s="134">
        <f>AVERAGE(K58:M58)</f>
        <v>0</v>
      </c>
      <c r="O58" s="134">
        <f>_xlfn.STDEV.P(K58:M58)</f>
        <v>0</v>
      </c>
      <c r="AC58" s="20"/>
      <c r="AD58" s="24"/>
      <c r="AE58" s="24"/>
      <c r="AF58" s="24"/>
      <c r="AG58" s="24"/>
      <c r="AH58" s="24"/>
      <c r="AI58" s="24"/>
      <c r="AJ58" s="24"/>
    </row>
    <row r="59" spans="1:36" ht="15.75" customHeight="1" x14ac:dyDescent="0.45">
      <c r="A59" s="114">
        <v>1</v>
      </c>
      <c r="B59" s="20">
        <v>1</v>
      </c>
      <c r="C59" s="104">
        <f t="shared" ref="C59:C76" si="7">SQRT(B59/60)</f>
        <v>0.12909944487358055</v>
      </c>
      <c r="D59" s="88">
        <v>11809.1</v>
      </c>
      <c r="E59" s="89">
        <v>11749.7</v>
      </c>
      <c r="F59" s="89">
        <v>11950.6</v>
      </c>
      <c r="G59" s="80"/>
      <c r="H59" s="80"/>
      <c r="I59" s="80"/>
      <c r="K59" s="111">
        <f t="shared" si="6"/>
        <v>3.7217291726314969</v>
      </c>
      <c r="L59" s="111">
        <f t="shared" si="6"/>
        <v>5.7257371886630404</v>
      </c>
      <c r="M59" s="111">
        <f t="shared" si="6"/>
        <v>4.3658746063558285</v>
      </c>
      <c r="N59" s="134">
        <f t="shared" ref="N59:N76" si="8">AVERAGE(K59:M59)</f>
        <v>4.6044469892167887</v>
      </c>
      <c r="O59" s="134">
        <f t="shared" ref="O59:O76" si="9">_xlfn.STDEV.P(K59:M59)</f>
        <v>0.83534408817669725</v>
      </c>
      <c r="AC59" s="20"/>
      <c r="AG59" s="24"/>
      <c r="AH59" s="24"/>
      <c r="AI59" s="24"/>
      <c r="AJ59" s="24"/>
    </row>
    <row r="60" spans="1:36" ht="15.75" customHeight="1" x14ac:dyDescent="0.45">
      <c r="A60" s="114">
        <v>2</v>
      </c>
      <c r="B60" s="20">
        <v>4</v>
      </c>
      <c r="C60" s="104">
        <f t="shared" si="7"/>
        <v>0.2581988897471611</v>
      </c>
      <c r="D60" s="87">
        <v>11808.3</v>
      </c>
      <c r="E60" s="89">
        <v>11749.9</v>
      </c>
      <c r="F60" s="89">
        <v>11950.8</v>
      </c>
      <c r="G60" s="80"/>
      <c r="H60" s="80"/>
      <c r="I60" s="80"/>
      <c r="K60" s="111">
        <f t="shared" si="6"/>
        <v>3.1491554537644117</v>
      </c>
      <c r="L60" s="111">
        <f t="shared" si="6"/>
        <v>5.8688806183788351</v>
      </c>
      <c r="M60" s="111">
        <f t="shared" si="6"/>
        <v>4.5090180360716232</v>
      </c>
      <c r="N60" s="134">
        <f t="shared" si="8"/>
        <v>4.5090180360716232</v>
      </c>
      <c r="O60" s="134">
        <f t="shared" si="9"/>
        <v>1.1103231489853855</v>
      </c>
      <c r="AC60" s="20"/>
      <c r="AG60" s="24"/>
      <c r="AH60" s="24"/>
      <c r="AI60" s="24"/>
      <c r="AJ60" s="24"/>
    </row>
    <row r="61" spans="1:36" ht="15.75" customHeight="1" x14ac:dyDescent="0.45">
      <c r="A61" s="114">
        <v>3</v>
      </c>
      <c r="B61" s="20">
        <v>9</v>
      </c>
      <c r="C61" s="104">
        <f t="shared" si="7"/>
        <v>0.3872983346207417</v>
      </c>
      <c r="D61" s="87">
        <v>11808.7</v>
      </c>
      <c r="E61" s="89">
        <v>11750.3</v>
      </c>
      <c r="F61" s="89">
        <v>11951</v>
      </c>
      <c r="G61" s="80"/>
      <c r="H61" s="80"/>
      <c r="I61" s="80"/>
      <c r="K61" s="111">
        <f t="shared" si="6"/>
        <v>3.4354423131986054</v>
      </c>
      <c r="L61" s="111">
        <f t="shared" si="6"/>
        <v>6.1551674778117267</v>
      </c>
      <c r="M61" s="111">
        <f t="shared" si="6"/>
        <v>4.65216146578872</v>
      </c>
      <c r="N61" s="134">
        <f t="shared" si="8"/>
        <v>4.7475904189330178</v>
      </c>
      <c r="O61" s="134">
        <f t="shared" si="9"/>
        <v>1.1123717174221714</v>
      </c>
      <c r="AC61" s="20"/>
      <c r="AD61" s="24"/>
      <c r="AE61" s="24"/>
      <c r="AF61" s="24"/>
      <c r="AG61" s="24"/>
      <c r="AH61" s="24"/>
      <c r="AI61" s="24"/>
      <c r="AJ61" s="24"/>
    </row>
    <row r="62" spans="1:36" ht="15.75" customHeight="1" x14ac:dyDescent="0.45">
      <c r="A62" s="114">
        <v>4</v>
      </c>
      <c r="B62" s="20">
        <v>16</v>
      </c>
      <c r="C62" s="104">
        <f t="shared" si="7"/>
        <v>0.5163977794943222</v>
      </c>
      <c r="D62" s="87">
        <v>11809.2</v>
      </c>
      <c r="E62" s="89">
        <v>11751.4</v>
      </c>
      <c r="F62" s="89">
        <v>11951.6</v>
      </c>
      <c r="G62" s="80"/>
      <c r="H62" s="80"/>
      <c r="I62" s="80"/>
      <c r="K62" s="111">
        <f t="shared" si="6"/>
        <v>3.7933008874900453</v>
      </c>
      <c r="L62" s="111">
        <f t="shared" si="6"/>
        <v>6.9424563412531555</v>
      </c>
      <c r="M62" s="111">
        <f t="shared" si="6"/>
        <v>5.0815917549387084</v>
      </c>
      <c r="N62" s="134">
        <f t="shared" si="8"/>
        <v>5.2724496612273031</v>
      </c>
      <c r="O62" s="134">
        <f t="shared" si="9"/>
        <v>1.2927013249486907</v>
      </c>
      <c r="AC62" s="20"/>
      <c r="AG62" s="24"/>
      <c r="AH62" s="24"/>
      <c r="AI62" s="24"/>
      <c r="AJ62" s="24"/>
    </row>
    <row r="63" spans="1:36" ht="15.75" customHeight="1" x14ac:dyDescent="0.45">
      <c r="A63" s="114">
        <v>5</v>
      </c>
      <c r="B63" s="20">
        <v>25</v>
      </c>
      <c r="C63" s="104">
        <f t="shared" si="7"/>
        <v>0.6454972243679028</v>
      </c>
      <c r="D63" s="87">
        <v>11809.6</v>
      </c>
      <c r="E63" s="89">
        <v>11752.3</v>
      </c>
      <c r="F63" s="89">
        <v>11951.8</v>
      </c>
      <c r="G63" s="80"/>
      <c r="H63" s="80"/>
      <c r="I63" s="80"/>
      <c r="K63" s="111">
        <f t="shared" si="6"/>
        <v>4.0795877469229369</v>
      </c>
      <c r="L63" s="111">
        <f t="shared" si="6"/>
        <v>7.5866017749774866</v>
      </c>
      <c r="M63" s="111">
        <f t="shared" si="6"/>
        <v>5.2247351846545032</v>
      </c>
      <c r="N63" s="134">
        <f t="shared" si="8"/>
        <v>5.6303082355183092</v>
      </c>
      <c r="O63" s="134">
        <f t="shared" si="9"/>
        <v>1.460172129792255</v>
      </c>
      <c r="AC63" s="20"/>
      <c r="AG63" s="24"/>
      <c r="AH63" s="24"/>
      <c r="AI63" s="24"/>
      <c r="AJ63" s="24"/>
    </row>
    <row r="64" spans="1:36" ht="15.75" customHeight="1" x14ac:dyDescent="0.45">
      <c r="A64" s="114">
        <v>6</v>
      </c>
      <c r="B64" s="20">
        <v>36</v>
      </c>
      <c r="C64" s="104">
        <f t="shared" si="7"/>
        <v>0.7745966692414834</v>
      </c>
      <c r="D64" s="87">
        <v>11809.8</v>
      </c>
      <c r="E64" s="89">
        <v>11754.5</v>
      </c>
      <c r="F64" s="89">
        <v>11952.3</v>
      </c>
      <c r="G64" s="80"/>
      <c r="H64" s="80"/>
      <c r="I64" s="80"/>
      <c r="K64" s="111">
        <f t="shared" si="6"/>
        <v>4.2227311766387317</v>
      </c>
      <c r="L64" s="111">
        <f t="shared" si="6"/>
        <v>9.1611795018603441</v>
      </c>
      <c r="M64" s="111">
        <f t="shared" si="6"/>
        <v>5.5825937589459436</v>
      </c>
      <c r="N64" s="134">
        <f t="shared" si="8"/>
        <v>6.3221681458150059</v>
      </c>
      <c r="O64" s="134">
        <f t="shared" si="9"/>
        <v>2.0828339140868644</v>
      </c>
    </row>
    <row r="65" spans="1:16" ht="15.75" customHeight="1" x14ac:dyDescent="0.45">
      <c r="A65" s="114">
        <v>7</v>
      </c>
      <c r="B65" s="20">
        <v>49</v>
      </c>
      <c r="C65" s="104">
        <f t="shared" si="7"/>
        <v>0.9036961141150639</v>
      </c>
      <c r="D65" s="87">
        <v>11810.5</v>
      </c>
      <c r="E65" s="89">
        <v>11754.9</v>
      </c>
      <c r="F65" s="89">
        <v>11953.2</v>
      </c>
      <c r="G65" s="80"/>
      <c r="H65" s="80"/>
      <c r="I65" s="80"/>
      <c r="K65" s="111">
        <f t="shared" si="6"/>
        <v>4.7237331806472689</v>
      </c>
      <c r="L65" s="111">
        <f t="shared" si="6"/>
        <v>9.4474663612932357</v>
      </c>
      <c r="M65" s="111">
        <f t="shared" si="6"/>
        <v>6.2267391926715776</v>
      </c>
      <c r="N65" s="134">
        <f t="shared" si="8"/>
        <v>6.7993129115373607</v>
      </c>
      <c r="O65" s="134">
        <f t="shared" si="9"/>
        <v>1.9704981245251594</v>
      </c>
    </row>
    <row r="66" spans="1:16" ht="15.75" customHeight="1" x14ac:dyDescent="0.45">
      <c r="A66" s="114">
        <v>8</v>
      </c>
      <c r="B66" s="20">
        <v>64</v>
      </c>
      <c r="C66" s="104">
        <f t="shared" si="7"/>
        <v>1.0327955589886444</v>
      </c>
      <c r="D66" s="87">
        <v>11811</v>
      </c>
      <c r="E66" s="89">
        <v>11755.9</v>
      </c>
      <c r="F66" s="89">
        <v>11953.9</v>
      </c>
      <c r="G66" s="80"/>
      <c r="H66" s="80"/>
      <c r="I66" s="80"/>
      <c r="K66" s="111">
        <f t="shared" si="6"/>
        <v>5.0815917549387084</v>
      </c>
      <c r="L66" s="111">
        <f t="shared" si="6"/>
        <v>10.163183509876115</v>
      </c>
      <c r="M66" s="111">
        <f t="shared" si="6"/>
        <v>6.7277411966788119</v>
      </c>
      <c r="N66" s="134">
        <f t="shared" si="8"/>
        <v>7.3241721538312108</v>
      </c>
      <c r="O66" s="134">
        <f t="shared" si="9"/>
        <v>2.1169854519968179</v>
      </c>
    </row>
    <row r="67" spans="1:16" ht="15.75" customHeight="1" x14ac:dyDescent="0.45">
      <c r="A67" s="114">
        <v>9</v>
      </c>
      <c r="B67" s="20">
        <v>81</v>
      </c>
      <c r="C67" s="104">
        <f t="shared" si="7"/>
        <v>1.1618950038622251</v>
      </c>
      <c r="D67" s="87">
        <v>11811.9</v>
      </c>
      <c r="E67" s="89">
        <v>11757.2</v>
      </c>
      <c r="F67" s="89">
        <v>11954.9</v>
      </c>
      <c r="G67" s="80"/>
      <c r="H67" s="80"/>
      <c r="I67" s="80"/>
      <c r="K67" s="111">
        <f t="shared" si="6"/>
        <v>5.7257371886630404</v>
      </c>
      <c r="L67" s="111">
        <f t="shared" si="6"/>
        <v>11.093615803034641</v>
      </c>
      <c r="M67" s="111">
        <f t="shared" si="6"/>
        <v>7.4434583452616918</v>
      </c>
      <c r="N67" s="134">
        <f t="shared" si="8"/>
        <v>8.0876037789864572</v>
      </c>
      <c r="O67" s="134">
        <f t="shared" si="9"/>
        <v>2.2382616334257199</v>
      </c>
    </row>
    <row r="68" spans="1:16" ht="15.75" customHeight="1" x14ac:dyDescent="0.45">
      <c r="A68" s="114">
        <v>10</v>
      </c>
      <c r="B68" s="20">
        <v>100</v>
      </c>
      <c r="C68" s="104">
        <f t="shared" si="7"/>
        <v>1.2909944487358056</v>
      </c>
      <c r="D68" s="87">
        <v>11812.3</v>
      </c>
      <c r="E68" s="89">
        <v>11759.1</v>
      </c>
      <c r="F68" s="89">
        <v>11955.8</v>
      </c>
      <c r="G68" s="80"/>
      <c r="H68" s="80"/>
      <c r="I68" s="80"/>
      <c r="K68" s="111">
        <f t="shared" si="6"/>
        <v>6.0120240480959319</v>
      </c>
      <c r="L68" s="111">
        <f t="shared" si="6"/>
        <v>12.453478385341853</v>
      </c>
      <c r="M68" s="111">
        <f t="shared" si="6"/>
        <v>8.0876037789860238</v>
      </c>
      <c r="N68" s="134">
        <f t="shared" si="8"/>
        <v>8.8510354041412693</v>
      </c>
      <c r="O68" s="134">
        <f t="shared" si="9"/>
        <v>2.6845489229318087</v>
      </c>
    </row>
    <row r="69" spans="1:16" ht="15.75" customHeight="1" x14ac:dyDescent="0.45">
      <c r="A69" s="114">
        <v>11</v>
      </c>
      <c r="B69" s="20">
        <v>121</v>
      </c>
      <c r="C69" s="104">
        <f t="shared" si="7"/>
        <v>1.4200938936093861</v>
      </c>
      <c r="D69" s="87">
        <v>11812.8</v>
      </c>
      <c r="E69" s="89">
        <v>11760.4</v>
      </c>
      <c r="F69" s="89">
        <v>11956.6</v>
      </c>
      <c r="G69" s="80"/>
      <c r="H69" s="80"/>
      <c r="I69" s="80"/>
      <c r="K69" s="111">
        <f t="shared" si="6"/>
        <v>6.3698826223873724</v>
      </c>
      <c r="L69" s="111">
        <f t="shared" si="6"/>
        <v>13.383910678499076</v>
      </c>
      <c r="M69" s="111">
        <f t="shared" si="6"/>
        <v>8.660177497853109</v>
      </c>
      <c r="N69" s="134">
        <f t="shared" si="8"/>
        <v>9.4713235995798524</v>
      </c>
      <c r="O69" s="134">
        <f t="shared" si="9"/>
        <v>2.9203442595854336</v>
      </c>
    </row>
    <row r="70" spans="1:16" ht="15.75" customHeight="1" x14ac:dyDescent="0.45">
      <c r="A70" s="114">
        <v>12</v>
      </c>
      <c r="B70" s="20">
        <v>144</v>
      </c>
      <c r="C70" s="104">
        <f t="shared" si="7"/>
        <v>1.5491933384829668</v>
      </c>
      <c r="D70" s="87">
        <v>11813.4</v>
      </c>
      <c r="E70" s="89">
        <v>11761</v>
      </c>
      <c r="F70" s="89">
        <v>11957</v>
      </c>
      <c r="G70" s="80"/>
      <c r="H70" s="80"/>
      <c r="I70" s="80"/>
      <c r="K70" s="111">
        <f t="shared" si="6"/>
        <v>6.7993129115373607</v>
      </c>
      <c r="L70" s="111">
        <f t="shared" si="6"/>
        <v>13.813340967649063</v>
      </c>
      <c r="M70" s="111">
        <f t="shared" si="6"/>
        <v>8.9464643572860005</v>
      </c>
      <c r="N70" s="134">
        <f t="shared" si="8"/>
        <v>9.8530394121574751</v>
      </c>
      <c r="O70" s="134">
        <f t="shared" si="9"/>
        <v>2.9343433269435182</v>
      </c>
    </row>
    <row r="71" spans="1:16" ht="15.75" customHeight="1" x14ac:dyDescent="0.45">
      <c r="A71" s="114">
        <v>13</v>
      </c>
      <c r="B71" s="20">
        <v>169</v>
      </c>
      <c r="C71" s="104">
        <f t="shared" si="7"/>
        <v>1.6782927833565473</v>
      </c>
      <c r="D71" s="87">
        <v>11814.3</v>
      </c>
      <c r="E71" s="89">
        <v>11762.4</v>
      </c>
      <c r="F71" s="89">
        <v>11957.5</v>
      </c>
      <c r="G71" s="80"/>
      <c r="H71" s="80"/>
      <c r="I71" s="80"/>
      <c r="K71" s="111">
        <f t="shared" si="6"/>
        <v>7.4434583452616918</v>
      </c>
      <c r="L71" s="111">
        <f t="shared" si="6"/>
        <v>14.815344975664836</v>
      </c>
      <c r="M71" s="111">
        <f t="shared" si="6"/>
        <v>9.3043229315774401</v>
      </c>
      <c r="N71" s="134">
        <f t="shared" si="8"/>
        <v>10.521042084167989</v>
      </c>
      <c r="O71" s="134">
        <f t="shared" si="9"/>
        <v>3.1301205775592322</v>
      </c>
    </row>
    <row r="72" spans="1:16" ht="15.75" customHeight="1" x14ac:dyDescent="0.45">
      <c r="A72" s="114">
        <v>14</v>
      </c>
      <c r="B72" s="20">
        <v>196</v>
      </c>
      <c r="C72" s="104">
        <f t="shared" si="7"/>
        <v>1.8073922282301278</v>
      </c>
      <c r="D72" s="87">
        <v>11815</v>
      </c>
      <c r="E72" s="89">
        <v>11763.6</v>
      </c>
      <c r="F72" s="89">
        <v>11959</v>
      </c>
      <c r="G72" s="80"/>
      <c r="H72" s="80"/>
      <c r="I72" s="80"/>
      <c r="K72" s="111">
        <f t="shared" si="6"/>
        <v>7.944460349270229</v>
      </c>
      <c r="L72" s="111">
        <f t="shared" si="6"/>
        <v>15.674205553964812</v>
      </c>
      <c r="M72" s="111">
        <f t="shared" si="6"/>
        <v>10.37789865445176</v>
      </c>
      <c r="N72" s="134">
        <f t="shared" si="8"/>
        <v>11.332188185895602</v>
      </c>
      <c r="O72" s="134">
        <f t="shared" si="9"/>
        <v>3.2269946405019199</v>
      </c>
    </row>
    <row r="73" spans="1:16" ht="15.75" customHeight="1" x14ac:dyDescent="0.45">
      <c r="A73" s="114">
        <v>15</v>
      </c>
      <c r="B73" s="20">
        <v>225</v>
      </c>
      <c r="C73" s="104">
        <f t="shared" si="7"/>
        <v>1.9364916731037085</v>
      </c>
      <c r="D73" s="87">
        <v>11815.6</v>
      </c>
      <c r="E73" s="89">
        <v>11764.1</v>
      </c>
      <c r="F73" s="89">
        <v>11959.2</v>
      </c>
      <c r="G73" s="80"/>
      <c r="H73" s="80"/>
      <c r="I73" s="80"/>
      <c r="K73" s="111">
        <f t="shared" si="6"/>
        <v>8.3738906384202174</v>
      </c>
      <c r="L73" s="111">
        <f t="shared" si="6"/>
        <v>16.032064128256252</v>
      </c>
      <c r="M73" s="111">
        <f t="shared" si="6"/>
        <v>10.521042084168858</v>
      </c>
      <c r="N73" s="134">
        <f t="shared" si="8"/>
        <v>11.64233228361511</v>
      </c>
      <c r="O73" s="134">
        <f t="shared" si="9"/>
        <v>3.2254068563658285</v>
      </c>
    </row>
    <row r="74" spans="1:16" ht="15.75" customHeight="1" x14ac:dyDescent="0.45">
      <c r="A74" s="114">
        <v>16</v>
      </c>
      <c r="B74" s="20">
        <v>256</v>
      </c>
      <c r="C74" s="104">
        <f t="shared" si="7"/>
        <v>2.0655911179772888</v>
      </c>
      <c r="D74" s="87">
        <v>11816.2</v>
      </c>
      <c r="E74" s="89">
        <v>11765.4</v>
      </c>
      <c r="F74" s="89">
        <v>11960.9</v>
      </c>
      <c r="G74" s="80"/>
      <c r="H74" s="80"/>
      <c r="I74" s="80"/>
      <c r="K74" s="111">
        <f t="shared" si="6"/>
        <v>8.8033209275702049</v>
      </c>
      <c r="L74" s="111">
        <f t="shared" si="6"/>
        <v>16.962496421413476</v>
      </c>
      <c r="M74" s="111">
        <f t="shared" si="6"/>
        <v>11.737761236758972</v>
      </c>
      <c r="N74" s="134">
        <f t="shared" si="8"/>
        <v>12.501192861914218</v>
      </c>
      <c r="O74" s="134">
        <f t="shared" si="9"/>
        <v>3.3744290449939838</v>
      </c>
    </row>
    <row r="75" spans="1:16" ht="15.75" customHeight="1" x14ac:dyDescent="0.45">
      <c r="A75" s="114">
        <v>17</v>
      </c>
      <c r="B75" s="73">
        <v>476</v>
      </c>
      <c r="C75" s="104">
        <f t="shared" si="7"/>
        <v>2.8166173565703478</v>
      </c>
      <c r="D75" s="115">
        <v>11817.9</v>
      </c>
      <c r="E75" s="116">
        <v>11768.8</v>
      </c>
      <c r="F75" s="117">
        <v>11962.1</v>
      </c>
      <c r="G75" s="81"/>
      <c r="H75" s="81"/>
      <c r="I75" s="81"/>
      <c r="K75" s="111">
        <f t="shared" si="6"/>
        <v>10.020040080160321</v>
      </c>
      <c r="L75" s="111">
        <f t="shared" si="6"/>
        <v>19.395934726595009</v>
      </c>
      <c r="M75" s="111">
        <f>(F75-F$58)/(0.000998*$B$27)</f>
        <v>12.596621815058949</v>
      </c>
      <c r="N75" s="134">
        <f t="shared" si="8"/>
        <v>14.004198873938094</v>
      </c>
      <c r="O75" s="134">
        <f t="shared" si="9"/>
        <v>3.9549804034721245</v>
      </c>
    </row>
    <row r="76" spans="1:16" ht="15.75" customHeight="1" x14ac:dyDescent="0.45">
      <c r="A76" s="114">
        <v>18</v>
      </c>
      <c r="B76" s="20">
        <v>1448</v>
      </c>
      <c r="C76" s="104">
        <f t="shared" si="7"/>
        <v>4.9125689138508104</v>
      </c>
      <c r="D76" s="87">
        <v>11825.7</v>
      </c>
      <c r="E76" s="88">
        <v>11782.9</v>
      </c>
      <c r="F76" s="89">
        <v>11970</v>
      </c>
      <c r="G76" s="80"/>
      <c r="H76" s="80"/>
      <c r="I76" s="80"/>
      <c r="K76" s="111">
        <f t="shared" si="6"/>
        <v>15.602633839107567</v>
      </c>
      <c r="L76" s="111">
        <f t="shared" si="6"/>
        <v>29.487546521613876</v>
      </c>
      <c r="M76" s="111">
        <f>(F76-F$58)/(0.000998*$B$27)</f>
        <v>18.250787288863442</v>
      </c>
      <c r="N76" s="134">
        <f t="shared" si="8"/>
        <v>21.113655883194962</v>
      </c>
      <c r="O76" s="134">
        <f t="shared" si="9"/>
        <v>6.0191202287108103</v>
      </c>
    </row>
    <row r="77" spans="1:16" ht="15.75" customHeight="1" x14ac:dyDescent="0.45">
      <c r="B77" s="20"/>
      <c r="C77" s="20"/>
      <c r="J77" s="21" t="s">
        <v>19</v>
      </c>
      <c r="K77" s="135">
        <f>SLOPE(K58:K76,$C$32:$C$50)</f>
        <v>2.8555709829426021</v>
      </c>
      <c r="L77" s="135">
        <f t="shared" ref="L77:M77" si="10">SLOPE(L58:L76,$C$32:$C$50)</f>
        <v>5.5279731736242415</v>
      </c>
      <c r="M77" s="135">
        <f t="shared" si="10"/>
        <v>3.3597641572008277</v>
      </c>
      <c r="N77" s="67"/>
      <c r="O77" s="67"/>
      <c r="P77" s="67"/>
    </row>
    <row r="78" spans="1:16" ht="15.75" customHeight="1" x14ac:dyDescent="0.45">
      <c r="B78" s="20"/>
      <c r="C78" s="20"/>
      <c r="D78" s="101">
        <f>D74-D58</f>
        <v>12.300000000001091</v>
      </c>
      <c r="E78" s="101">
        <f t="shared" ref="E78:F78" si="11">E74-E58</f>
        <v>23.699999999998909</v>
      </c>
      <c r="F78" s="101">
        <f t="shared" si="11"/>
        <v>16.399999999999636</v>
      </c>
      <c r="K78" s="12" t="s">
        <v>10</v>
      </c>
      <c r="L78" s="13">
        <f>AVERAGE(K77:M77)</f>
        <v>3.9144361045892233</v>
      </c>
    </row>
    <row r="79" spans="1:16" ht="15.75" customHeight="1" x14ac:dyDescent="0.45">
      <c r="B79" s="20"/>
      <c r="C79" s="20"/>
      <c r="K79" s="12" t="s">
        <v>11</v>
      </c>
      <c r="L79" s="16" t="e">
        <f ca="1">_xludf.STDEV.S(K77:M77)</f>
        <v>#NAME?</v>
      </c>
    </row>
    <row r="80" spans="1:16" ht="15.75" customHeight="1" x14ac:dyDescent="0.45"/>
    <row r="81" spans="1:18" ht="15.75" customHeight="1" x14ac:dyDescent="0.45">
      <c r="B81" s="8" t="s">
        <v>6</v>
      </c>
      <c r="C81" s="8"/>
    </row>
    <row r="82" spans="1:18" ht="15.75" customHeight="1" x14ac:dyDescent="0.45">
      <c r="A82" s="19"/>
      <c r="D82" s="136" t="s">
        <v>16</v>
      </c>
      <c r="E82" s="137"/>
      <c r="F82" s="137"/>
      <c r="K82" s="136" t="s">
        <v>17</v>
      </c>
      <c r="L82" s="137"/>
      <c r="M82" s="137"/>
    </row>
    <row r="83" spans="1:18" ht="15.75" customHeight="1" x14ac:dyDescent="0.45">
      <c r="B83" s="20" t="s">
        <v>18</v>
      </c>
      <c r="C83" s="103" t="s">
        <v>44</v>
      </c>
      <c r="D83" s="114" t="s">
        <v>40</v>
      </c>
      <c r="E83" s="114" t="s">
        <v>30</v>
      </c>
      <c r="F83" s="114" t="s">
        <v>31</v>
      </c>
      <c r="G83" s="114" t="s">
        <v>32</v>
      </c>
      <c r="H83" s="114" t="s">
        <v>33</v>
      </c>
      <c r="I83" s="114" t="s">
        <v>34</v>
      </c>
      <c r="K83" s="114" t="s">
        <v>51</v>
      </c>
      <c r="L83" s="114" t="s">
        <v>52</v>
      </c>
      <c r="M83" s="114" t="s">
        <v>57</v>
      </c>
      <c r="N83" s="91" t="s">
        <v>58</v>
      </c>
      <c r="O83" s="91" t="s">
        <v>59</v>
      </c>
      <c r="P83" s="91" t="s">
        <v>56</v>
      </c>
    </row>
    <row r="84" spans="1:18" ht="15.75" customHeight="1" x14ac:dyDescent="0.45">
      <c r="A84" s="114">
        <v>0</v>
      </c>
      <c r="B84" s="20">
        <v>0</v>
      </c>
      <c r="C84" s="104">
        <f>SQRT(B84/60)</f>
        <v>0</v>
      </c>
      <c r="D84" s="90">
        <v>10706.8</v>
      </c>
      <c r="E84" s="52">
        <v>10527.4</v>
      </c>
      <c r="F84" s="52">
        <v>10678.7</v>
      </c>
      <c r="G84" s="61">
        <v>10711.1</v>
      </c>
      <c r="H84" s="61">
        <v>10912.7</v>
      </c>
      <c r="I84" s="61">
        <v>10636</v>
      </c>
      <c r="K84" s="114">
        <f t="shared" ref="K84:P102" si="12">(D84-D$84)/(0.000998*$B$27)</f>
        <v>0</v>
      </c>
      <c r="L84" s="114">
        <f t="shared" si="12"/>
        <v>0</v>
      </c>
      <c r="M84" s="114">
        <f t="shared" si="12"/>
        <v>0</v>
      </c>
      <c r="N84" s="91">
        <f t="shared" ref="N84:N102" si="13">(G84-G$84)/(0.000998*$B$27)</f>
        <v>0</v>
      </c>
      <c r="O84" s="91">
        <f t="shared" si="12"/>
        <v>0</v>
      </c>
      <c r="P84" s="91">
        <f t="shared" si="12"/>
        <v>0</v>
      </c>
      <c r="Q84" s="134">
        <f>AVERAGE(K84:P84)</f>
        <v>0</v>
      </c>
      <c r="R84" s="134">
        <f>_xlfn.STDEV.P(K84:P84)</f>
        <v>0</v>
      </c>
    </row>
    <row r="85" spans="1:18" ht="15.75" customHeight="1" x14ac:dyDescent="0.45">
      <c r="A85" s="114">
        <v>1</v>
      </c>
      <c r="B85" s="20">
        <v>1</v>
      </c>
      <c r="C85" s="104">
        <f t="shared" ref="C85:C102" si="14">SQRT(B85/60)</f>
        <v>0.12909944487358055</v>
      </c>
      <c r="D85" s="90">
        <v>10710.7</v>
      </c>
      <c r="E85" s="52">
        <v>10531.5</v>
      </c>
      <c r="F85" s="52">
        <v>10682</v>
      </c>
      <c r="G85" s="61">
        <v>10713.9</v>
      </c>
      <c r="H85" s="61">
        <v>10915.2</v>
      </c>
      <c r="I85" s="61">
        <v>10639.5</v>
      </c>
      <c r="K85" s="111">
        <f t="shared" si="12"/>
        <v>2.7912968794742739</v>
      </c>
      <c r="L85" s="111">
        <f t="shared" si="12"/>
        <v>2.9344403091900686</v>
      </c>
      <c r="M85" s="111">
        <f t="shared" si="12"/>
        <v>2.3618665903229834</v>
      </c>
      <c r="N85" s="113">
        <f t="shared" si="13"/>
        <v>2.0040080160315434</v>
      </c>
      <c r="O85" s="113">
        <f t="shared" si="12"/>
        <v>1.7892928714572001</v>
      </c>
      <c r="P85" s="113">
        <f t="shared" si="12"/>
        <v>2.5050100200400802</v>
      </c>
      <c r="Q85" s="134">
        <f t="shared" ref="Q85:Q102" si="15">AVERAGE(K85:P85)</f>
        <v>2.3976524477526913</v>
      </c>
      <c r="R85" s="134">
        <f t="shared" ref="R85:R102" si="16">_xlfn.STDEV.P(K85:P85)</f>
        <v>0.40434324021117829</v>
      </c>
    </row>
    <row r="86" spans="1:18" ht="15.75" customHeight="1" x14ac:dyDescent="0.45">
      <c r="A86" s="114">
        <v>2</v>
      </c>
      <c r="B86" s="20">
        <v>4</v>
      </c>
      <c r="C86" s="104">
        <f t="shared" si="14"/>
        <v>0.2581988897471611</v>
      </c>
      <c r="D86" s="90">
        <v>10711.8</v>
      </c>
      <c r="E86" s="52">
        <v>10535.1</v>
      </c>
      <c r="F86" s="52">
        <v>10682.8</v>
      </c>
      <c r="G86" s="61">
        <v>10714.3</v>
      </c>
      <c r="H86" s="61">
        <v>10916.8</v>
      </c>
      <c r="I86" s="61">
        <v>10641.2</v>
      </c>
      <c r="K86" s="111">
        <f t="shared" si="12"/>
        <v>3.5785857429144001</v>
      </c>
      <c r="L86" s="111">
        <f t="shared" si="12"/>
        <v>5.5110220440886968</v>
      </c>
      <c r="M86" s="111">
        <f t="shared" si="12"/>
        <v>2.9344403091887665</v>
      </c>
      <c r="N86" s="113">
        <f t="shared" si="13"/>
        <v>2.290294875464435</v>
      </c>
      <c r="O86" s="113">
        <f t="shared" si="12"/>
        <v>2.9344403091887665</v>
      </c>
      <c r="P86" s="113">
        <f t="shared" si="12"/>
        <v>3.7217291726314969</v>
      </c>
      <c r="Q86" s="134">
        <f t="shared" si="15"/>
        <v>3.4950854089127605</v>
      </c>
      <c r="R86" s="134">
        <f t="shared" si="16"/>
        <v>1.0167354870393772</v>
      </c>
    </row>
    <row r="87" spans="1:18" ht="15.75" customHeight="1" x14ac:dyDescent="0.45">
      <c r="A87" s="114">
        <v>3</v>
      </c>
      <c r="B87" s="20">
        <v>9</v>
      </c>
      <c r="C87" s="104">
        <f t="shared" si="14"/>
        <v>0.3872983346207417</v>
      </c>
      <c r="D87" s="90">
        <v>10713.9</v>
      </c>
      <c r="E87" s="52">
        <v>10536.2</v>
      </c>
      <c r="F87" s="52">
        <v>10683.5</v>
      </c>
      <c r="G87" s="61">
        <v>10715.8</v>
      </c>
      <c r="H87" s="61">
        <v>10917.4</v>
      </c>
      <c r="I87" s="61">
        <v>10642.5</v>
      </c>
      <c r="K87" s="111">
        <f t="shared" si="12"/>
        <v>5.0815917549387084</v>
      </c>
      <c r="L87" s="111">
        <f t="shared" si="12"/>
        <v>6.2983109075301256</v>
      </c>
      <c r="M87" s="111">
        <f t="shared" si="12"/>
        <v>3.4354423131973033</v>
      </c>
      <c r="N87" s="113">
        <f t="shared" si="13"/>
        <v>3.3638705983387549</v>
      </c>
      <c r="O87" s="113">
        <f t="shared" si="12"/>
        <v>3.3638705983387549</v>
      </c>
      <c r="P87" s="113">
        <f t="shared" si="12"/>
        <v>4.65216146578872</v>
      </c>
      <c r="Q87" s="134">
        <f t="shared" si="15"/>
        <v>4.365874606355395</v>
      </c>
      <c r="R87" s="134">
        <f t="shared" si="16"/>
        <v>1.0956162327713512</v>
      </c>
    </row>
    <row r="88" spans="1:18" ht="15.75" customHeight="1" x14ac:dyDescent="0.45">
      <c r="A88" s="114">
        <v>4</v>
      </c>
      <c r="B88" s="20">
        <v>16</v>
      </c>
      <c r="C88" s="104">
        <f t="shared" si="14"/>
        <v>0.5163977794943222</v>
      </c>
      <c r="D88" s="90">
        <v>10714.9</v>
      </c>
      <c r="E88" s="52">
        <v>10538.9</v>
      </c>
      <c r="F88" s="52">
        <v>10685.4</v>
      </c>
      <c r="G88" s="61">
        <v>10717.1</v>
      </c>
      <c r="H88" s="61">
        <v>10919.5</v>
      </c>
      <c r="I88" s="61">
        <v>10643.8</v>
      </c>
      <c r="K88" s="111">
        <f t="shared" si="12"/>
        <v>5.7973089035215883</v>
      </c>
      <c r="L88" s="111">
        <f t="shared" si="12"/>
        <v>8.2307472087031197</v>
      </c>
      <c r="M88" s="111">
        <f t="shared" si="12"/>
        <v>4.7953048955045148</v>
      </c>
      <c r="N88" s="113">
        <f t="shared" si="13"/>
        <v>4.2943028914972805</v>
      </c>
      <c r="O88" s="113">
        <f t="shared" si="12"/>
        <v>4.8668766103630636</v>
      </c>
      <c r="P88" s="113">
        <f t="shared" si="12"/>
        <v>5.5825937589459436</v>
      </c>
      <c r="Q88" s="134">
        <f t="shared" si="15"/>
        <v>5.5945223780892519</v>
      </c>
      <c r="R88" s="134">
        <f t="shared" si="16"/>
        <v>1.2812580852082534</v>
      </c>
    </row>
    <row r="89" spans="1:18" ht="15.75" customHeight="1" x14ac:dyDescent="0.45">
      <c r="A89" s="114">
        <v>5</v>
      </c>
      <c r="B89" s="20">
        <v>25</v>
      </c>
      <c r="C89" s="104">
        <f t="shared" si="14"/>
        <v>0.6454972243679028</v>
      </c>
      <c r="D89" s="90">
        <v>10716.6</v>
      </c>
      <c r="E89" s="52">
        <v>10540.1</v>
      </c>
      <c r="F89" s="52">
        <v>10686.6</v>
      </c>
      <c r="G89" s="61">
        <v>10719.2</v>
      </c>
      <c r="H89" s="61">
        <v>10921.1</v>
      </c>
      <c r="I89" s="61">
        <v>10645.1</v>
      </c>
      <c r="K89" s="111">
        <f t="shared" si="12"/>
        <v>7.0140280561130055</v>
      </c>
      <c r="L89" s="111">
        <f t="shared" si="12"/>
        <v>9.0896077870030982</v>
      </c>
      <c r="M89" s="111">
        <f t="shared" si="12"/>
        <v>5.6541654738044924</v>
      </c>
      <c r="N89" s="113">
        <f t="shared" si="13"/>
        <v>5.7973089035215883</v>
      </c>
      <c r="O89" s="113">
        <f t="shared" si="12"/>
        <v>6.0120240480959319</v>
      </c>
      <c r="P89" s="113">
        <f t="shared" si="12"/>
        <v>6.5130260521044692</v>
      </c>
      <c r="Q89" s="134">
        <f t="shared" si="15"/>
        <v>6.6800267201070982</v>
      </c>
      <c r="R89" s="134">
        <f t="shared" si="16"/>
        <v>1.1707075242282434</v>
      </c>
    </row>
    <row r="90" spans="1:18" ht="15.75" customHeight="1" x14ac:dyDescent="0.45">
      <c r="A90" s="114">
        <v>6</v>
      </c>
      <c r="B90" s="20">
        <v>36</v>
      </c>
      <c r="C90" s="104">
        <f t="shared" si="14"/>
        <v>0.7745966692414834</v>
      </c>
      <c r="D90" s="90">
        <v>10718.8</v>
      </c>
      <c r="E90" s="52">
        <v>10542.1</v>
      </c>
      <c r="F90" s="52">
        <v>10689.4</v>
      </c>
      <c r="G90" s="61">
        <v>10721.5</v>
      </c>
      <c r="H90" s="61">
        <v>10923.7</v>
      </c>
      <c r="I90" s="61">
        <v>10646.7</v>
      </c>
      <c r="K90" s="111">
        <f t="shared" si="12"/>
        <v>8.588605782994561</v>
      </c>
      <c r="L90" s="111">
        <f t="shared" si="12"/>
        <v>10.521042084168858</v>
      </c>
      <c r="M90" s="111">
        <f t="shared" si="12"/>
        <v>7.6581734898360354</v>
      </c>
      <c r="N90" s="113">
        <f t="shared" si="13"/>
        <v>7.4434583452616918</v>
      </c>
      <c r="O90" s="113">
        <f t="shared" si="12"/>
        <v>7.8728886344116802</v>
      </c>
      <c r="P90" s="113">
        <f t="shared" si="12"/>
        <v>7.6581734898373375</v>
      </c>
      <c r="Q90" s="134">
        <f t="shared" si="15"/>
        <v>8.2903903044183611</v>
      </c>
      <c r="R90" s="134">
        <f t="shared" si="16"/>
        <v>1.0611108505826559</v>
      </c>
    </row>
    <row r="91" spans="1:18" ht="15.75" customHeight="1" x14ac:dyDescent="0.45">
      <c r="A91" s="114">
        <v>7</v>
      </c>
      <c r="B91" s="20">
        <v>49</v>
      </c>
      <c r="C91" s="104">
        <f t="shared" si="14"/>
        <v>0.9036961141150639</v>
      </c>
      <c r="D91" s="90">
        <v>10720.4</v>
      </c>
      <c r="E91" s="52">
        <v>10543.5</v>
      </c>
      <c r="F91" s="52">
        <v>10691.2</v>
      </c>
      <c r="G91" s="61">
        <v>10723</v>
      </c>
      <c r="H91" s="61">
        <v>10925.2</v>
      </c>
      <c r="I91" s="61">
        <v>10648.4</v>
      </c>
      <c r="K91" s="111">
        <f t="shared" si="12"/>
        <v>9.7337532207274293</v>
      </c>
      <c r="L91" s="111">
        <f t="shared" si="12"/>
        <v>11.523046092184629</v>
      </c>
      <c r="M91" s="111">
        <f t="shared" si="12"/>
        <v>8.9464643572860005</v>
      </c>
      <c r="N91" s="113">
        <f t="shared" si="13"/>
        <v>8.517034068136013</v>
      </c>
      <c r="O91" s="113">
        <f t="shared" si="12"/>
        <v>8.9464643572860005</v>
      </c>
      <c r="P91" s="113">
        <f t="shared" si="12"/>
        <v>8.8748926424274526</v>
      </c>
      <c r="Q91" s="134">
        <f t="shared" si="15"/>
        <v>9.4236091230079211</v>
      </c>
      <c r="R91" s="134">
        <f t="shared" si="16"/>
        <v>1.0068206816496126</v>
      </c>
    </row>
    <row r="92" spans="1:18" ht="15.75" customHeight="1" x14ac:dyDescent="0.45">
      <c r="A92" s="114">
        <v>8</v>
      </c>
      <c r="B92" s="20">
        <v>64</v>
      </c>
      <c r="C92" s="104">
        <f t="shared" si="14"/>
        <v>1.0327955589886444</v>
      </c>
      <c r="D92" s="90">
        <v>10722.8</v>
      </c>
      <c r="E92" s="52">
        <v>10545</v>
      </c>
      <c r="F92" s="52">
        <v>10692.6</v>
      </c>
      <c r="G92" s="61">
        <v>10726.3</v>
      </c>
      <c r="H92" s="61">
        <v>10927.2</v>
      </c>
      <c r="I92" s="61">
        <v>10650</v>
      </c>
      <c r="K92" s="111">
        <f t="shared" si="12"/>
        <v>11.451474377326081</v>
      </c>
      <c r="L92" s="111">
        <f t="shared" si="12"/>
        <v>12.596621815058949</v>
      </c>
      <c r="M92" s="111">
        <f t="shared" si="12"/>
        <v>9.9484683653017729</v>
      </c>
      <c r="N92" s="113">
        <f t="shared" si="13"/>
        <v>10.878900658458996</v>
      </c>
      <c r="O92" s="113">
        <f t="shared" si="12"/>
        <v>10.37789865445176</v>
      </c>
      <c r="P92" s="113">
        <f t="shared" si="12"/>
        <v>10.020040080160321</v>
      </c>
      <c r="Q92" s="134">
        <f t="shared" si="15"/>
        <v>10.878900658459647</v>
      </c>
      <c r="R92" s="134">
        <f t="shared" si="16"/>
        <v>0.9249103910193115</v>
      </c>
    </row>
    <row r="93" spans="1:18" ht="15.75" customHeight="1" x14ac:dyDescent="0.45">
      <c r="A93" s="114">
        <v>9</v>
      </c>
      <c r="B93" s="20">
        <v>81</v>
      </c>
      <c r="C93" s="104">
        <f t="shared" si="14"/>
        <v>1.1618950038622251</v>
      </c>
      <c r="D93" s="90">
        <v>10724.5</v>
      </c>
      <c r="E93" s="52">
        <v>10546.5</v>
      </c>
      <c r="F93" s="52">
        <v>10693.2</v>
      </c>
      <c r="G93" s="61">
        <v>10727.7</v>
      </c>
      <c r="H93" s="61">
        <v>10928.9</v>
      </c>
      <c r="I93" s="61">
        <v>10651.7</v>
      </c>
      <c r="K93" s="111">
        <f t="shared" si="12"/>
        <v>12.668193529917497</v>
      </c>
      <c r="L93" s="111">
        <f t="shared" si="12"/>
        <v>13.670197537933269</v>
      </c>
      <c r="M93" s="111">
        <f t="shared" si="12"/>
        <v>10.37789865445176</v>
      </c>
      <c r="N93" s="113">
        <f t="shared" si="13"/>
        <v>11.88090466647607</v>
      </c>
      <c r="O93" s="113">
        <f t="shared" si="12"/>
        <v>11.594617807041876</v>
      </c>
      <c r="P93" s="113">
        <f t="shared" si="12"/>
        <v>11.236759232751737</v>
      </c>
      <c r="Q93" s="134">
        <f t="shared" si="15"/>
        <v>11.904761904762035</v>
      </c>
      <c r="R93" s="134">
        <f t="shared" si="16"/>
        <v>1.0467320817102201</v>
      </c>
    </row>
    <row r="94" spans="1:18" ht="15.75" customHeight="1" x14ac:dyDescent="0.45">
      <c r="A94" s="114">
        <v>10</v>
      </c>
      <c r="B94" s="20">
        <v>100</v>
      </c>
      <c r="C94" s="104">
        <f t="shared" si="14"/>
        <v>1.2909944487358056</v>
      </c>
      <c r="D94" s="90">
        <v>10726.8</v>
      </c>
      <c r="E94" s="52">
        <v>10548.7</v>
      </c>
      <c r="F94" s="52">
        <v>10694.9</v>
      </c>
      <c r="G94" s="61">
        <v>10729.5</v>
      </c>
      <c r="H94" s="61">
        <v>10930.3</v>
      </c>
      <c r="I94" s="61">
        <v>10652.6</v>
      </c>
      <c r="K94" s="111">
        <f t="shared" si="12"/>
        <v>14.314342971657601</v>
      </c>
      <c r="L94" s="111">
        <f t="shared" si="12"/>
        <v>15.244775264816127</v>
      </c>
      <c r="M94" s="111">
        <f t="shared" si="12"/>
        <v>11.594617807041876</v>
      </c>
      <c r="N94" s="113">
        <f t="shared" si="13"/>
        <v>13.169195533924732</v>
      </c>
      <c r="O94" s="113">
        <f t="shared" si="12"/>
        <v>12.596621815057647</v>
      </c>
      <c r="P94" s="113">
        <f t="shared" si="12"/>
        <v>11.88090466647607</v>
      </c>
      <c r="Q94" s="134">
        <f t="shared" si="15"/>
        <v>13.133409676495676</v>
      </c>
      <c r="R94" s="134">
        <f t="shared" si="16"/>
        <v>1.2960542136658639</v>
      </c>
    </row>
    <row r="95" spans="1:18" ht="15.75" customHeight="1" x14ac:dyDescent="0.45">
      <c r="A95" s="114">
        <v>11</v>
      </c>
      <c r="B95" s="20">
        <v>121</v>
      </c>
      <c r="C95" s="104">
        <f t="shared" si="14"/>
        <v>1.4200938936093861</v>
      </c>
      <c r="D95" s="90">
        <v>10728.4</v>
      </c>
      <c r="E95" s="52">
        <v>10551.2</v>
      </c>
      <c r="F95" s="52">
        <v>10696.5</v>
      </c>
      <c r="G95" s="61">
        <v>10731.8</v>
      </c>
      <c r="H95" s="61">
        <v>10931.5</v>
      </c>
      <c r="I95" s="61">
        <v>10654.3</v>
      </c>
      <c r="K95" s="111">
        <f t="shared" si="12"/>
        <v>15.459490409390469</v>
      </c>
      <c r="L95" s="111">
        <f t="shared" si="12"/>
        <v>17.034068136273326</v>
      </c>
      <c r="M95" s="111">
        <f t="shared" si="12"/>
        <v>12.739765244774745</v>
      </c>
      <c r="N95" s="113">
        <f t="shared" si="13"/>
        <v>14.815344975664836</v>
      </c>
      <c r="O95" s="113">
        <f t="shared" si="12"/>
        <v>13.455482393357624</v>
      </c>
      <c r="P95" s="113">
        <f t="shared" si="12"/>
        <v>13.097623819066184</v>
      </c>
      <c r="Q95" s="134">
        <f t="shared" si="15"/>
        <v>14.433629163087865</v>
      </c>
      <c r="R95" s="134">
        <f t="shared" si="16"/>
        <v>1.5039524298577402</v>
      </c>
    </row>
    <row r="96" spans="1:18" ht="15.75" customHeight="1" x14ac:dyDescent="0.45">
      <c r="A96" s="114">
        <v>12</v>
      </c>
      <c r="B96" s="20">
        <v>144</v>
      </c>
      <c r="C96" s="104">
        <f t="shared" si="14"/>
        <v>1.5491933384829668</v>
      </c>
      <c r="D96" s="90">
        <v>10739.6</v>
      </c>
      <c r="E96" s="52">
        <v>10552.5</v>
      </c>
      <c r="F96" s="52">
        <v>10698.6</v>
      </c>
      <c r="G96" s="61">
        <v>10732.9</v>
      </c>
      <c r="H96" s="61">
        <v>10932.7</v>
      </c>
      <c r="I96" s="61">
        <v>10655.9</v>
      </c>
      <c r="K96" s="111">
        <f t="shared" si="12"/>
        <v>23.475522473519245</v>
      </c>
      <c r="L96" s="111">
        <f t="shared" si="12"/>
        <v>17.964500429430551</v>
      </c>
      <c r="M96" s="111">
        <f t="shared" si="12"/>
        <v>14.242771256799053</v>
      </c>
      <c r="N96" s="113">
        <f t="shared" si="13"/>
        <v>15.602633839106264</v>
      </c>
      <c r="O96" s="113">
        <f t="shared" si="12"/>
        <v>14.314342971657601</v>
      </c>
      <c r="P96" s="113">
        <f t="shared" si="12"/>
        <v>14.242771256799053</v>
      </c>
      <c r="Q96" s="134">
        <f t="shared" si="15"/>
        <v>16.64042370455196</v>
      </c>
      <c r="R96" s="134">
        <f t="shared" si="16"/>
        <v>3.3280847409107754</v>
      </c>
    </row>
    <row r="97" spans="1:18" ht="15.75" customHeight="1" x14ac:dyDescent="0.45">
      <c r="A97" s="114">
        <v>13</v>
      </c>
      <c r="B97" s="20">
        <v>169</v>
      </c>
      <c r="C97" s="104">
        <f t="shared" si="14"/>
        <v>1.6782927833565473</v>
      </c>
      <c r="D97" s="90">
        <v>10731</v>
      </c>
      <c r="E97" s="52">
        <v>10554.6</v>
      </c>
      <c r="F97" s="52">
        <v>10699.1</v>
      </c>
      <c r="G97" s="61">
        <v>10734.2</v>
      </c>
      <c r="H97" s="61">
        <v>10934.2</v>
      </c>
      <c r="I97" s="61">
        <v>10657.5</v>
      </c>
      <c r="K97" s="111">
        <f t="shared" si="12"/>
        <v>17.320354995706218</v>
      </c>
      <c r="L97" s="111">
        <f t="shared" si="12"/>
        <v>19.467506441454859</v>
      </c>
      <c r="M97" s="111">
        <f t="shared" si="12"/>
        <v>14.600629831090492</v>
      </c>
      <c r="N97" s="113">
        <f t="shared" si="13"/>
        <v>16.533066132264789</v>
      </c>
      <c r="O97" s="113">
        <f t="shared" si="12"/>
        <v>15.387918694531921</v>
      </c>
      <c r="P97" s="113">
        <f t="shared" si="12"/>
        <v>15.387918694531921</v>
      </c>
      <c r="Q97" s="134">
        <f t="shared" si="15"/>
        <v>16.449565798263368</v>
      </c>
      <c r="R97" s="134">
        <f t="shared" si="16"/>
        <v>1.6096565479638205</v>
      </c>
    </row>
    <row r="98" spans="1:18" ht="15.75" customHeight="1" x14ac:dyDescent="0.45">
      <c r="A98" s="114">
        <v>14</v>
      </c>
      <c r="B98" s="20">
        <v>196</v>
      </c>
      <c r="C98" s="104">
        <f t="shared" si="14"/>
        <v>1.8073922282301278</v>
      </c>
      <c r="D98" s="90">
        <v>10732.2</v>
      </c>
      <c r="E98" s="52">
        <v>10555.8</v>
      </c>
      <c r="F98" s="52">
        <v>10701.9</v>
      </c>
      <c r="G98" s="61">
        <v>10735.8</v>
      </c>
      <c r="H98" s="61">
        <v>10936.8</v>
      </c>
      <c r="I98" s="61">
        <v>10659.2</v>
      </c>
      <c r="K98" s="111">
        <f t="shared" si="12"/>
        <v>18.179215574006196</v>
      </c>
      <c r="L98" s="111">
        <f t="shared" si="12"/>
        <v>20.326367019753533</v>
      </c>
      <c r="M98" s="111">
        <f t="shared" si="12"/>
        <v>16.604637847122035</v>
      </c>
      <c r="N98" s="113">
        <f t="shared" si="13"/>
        <v>17.678213569996355</v>
      </c>
      <c r="O98" s="113">
        <f t="shared" si="12"/>
        <v>17.248783280846368</v>
      </c>
      <c r="P98" s="113">
        <f t="shared" si="12"/>
        <v>16.604637847123339</v>
      </c>
      <c r="Q98" s="134">
        <f t="shared" si="15"/>
        <v>17.773642523141305</v>
      </c>
      <c r="R98" s="134">
        <f t="shared" si="16"/>
        <v>1.2713916017248945</v>
      </c>
    </row>
    <row r="99" spans="1:18" ht="15.75" customHeight="1" x14ac:dyDescent="0.45">
      <c r="A99" s="114">
        <v>15</v>
      </c>
      <c r="B99" s="20">
        <v>225</v>
      </c>
      <c r="C99" s="104">
        <f t="shared" si="14"/>
        <v>1.9364916731037085</v>
      </c>
      <c r="D99" s="90">
        <v>10733.1</v>
      </c>
      <c r="E99" s="52">
        <v>10557.9</v>
      </c>
      <c r="F99" s="52">
        <v>10703.7</v>
      </c>
      <c r="G99" s="61">
        <v>10737.4</v>
      </c>
      <c r="H99" s="61">
        <v>10938.9</v>
      </c>
      <c r="I99" s="61">
        <v>10661.3</v>
      </c>
      <c r="K99" s="111">
        <f t="shared" si="12"/>
        <v>18.823361007730526</v>
      </c>
      <c r="L99" s="111">
        <f t="shared" si="12"/>
        <v>21.829373031777841</v>
      </c>
      <c r="M99" s="111">
        <f t="shared" si="12"/>
        <v>17.892928714572001</v>
      </c>
      <c r="N99" s="113">
        <f t="shared" si="13"/>
        <v>18.823361007729225</v>
      </c>
      <c r="O99" s="113">
        <f t="shared" si="12"/>
        <v>18.751789292870676</v>
      </c>
      <c r="P99" s="113">
        <f t="shared" si="12"/>
        <v>18.107643859146343</v>
      </c>
      <c r="Q99" s="134">
        <f t="shared" si="15"/>
        <v>19.038076152304438</v>
      </c>
      <c r="R99" s="134">
        <f t="shared" si="16"/>
        <v>1.3001647670044461</v>
      </c>
    </row>
    <row r="100" spans="1:18" ht="15.75" customHeight="1" x14ac:dyDescent="0.45">
      <c r="A100" s="114">
        <v>16</v>
      </c>
      <c r="B100" s="20">
        <v>256</v>
      </c>
      <c r="C100" s="104">
        <f t="shared" si="14"/>
        <v>2.0655911179772888</v>
      </c>
      <c r="D100" s="90">
        <v>10734.6</v>
      </c>
      <c r="E100" s="52">
        <v>10561.5</v>
      </c>
      <c r="F100" s="52">
        <v>10704</v>
      </c>
      <c r="G100" s="61">
        <v>10738.9</v>
      </c>
      <c r="H100" s="61">
        <v>10940.2</v>
      </c>
      <c r="I100" s="61">
        <v>10663.8</v>
      </c>
      <c r="K100" s="111">
        <f t="shared" si="12"/>
        <v>19.896936730604846</v>
      </c>
      <c r="L100" s="111">
        <f t="shared" si="12"/>
        <v>24.405954766676469</v>
      </c>
      <c r="M100" s="111">
        <f t="shared" si="12"/>
        <v>18.107643859146343</v>
      </c>
      <c r="N100" s="113">
        <f t="shared" si="13"/>
        <v>19.896936730603546</v>
      </c>
      <c r="O100" s="113">
        <f t="shared" si="12"/>
        <v>19.6822215860292</v>
      </c>
      <c r="P100" s="113">
        <f t="shared" si="12"/>
        <v>19.896936730603546</v>
      </c>
      <c r="Q100" s="134">
        <f t="shared" si="15"/>
        <v>20.314438400610658</v>
      </c>
      <c r="R100" s="134">
        <f t="shared" si="16"/>
        <v>1.9379142290976874</v>
      </c>
    </row>
    <row r="101" spans="1:18" ht="15.75" customHeight="1" x14ac:dyDescent="0.45">
      <c r="A101" s="114">
        <v>17</v>
      </c>
      <c r="B101" s="39">
        <v>476</v>
      </c>
      <c r="C101" s="104">
        <f t="shared" si="14"/>
        <v>2.8166173565703478</v>
      </c>
      <c r="D101" s="118">
        <v>10738.9</v>
      </c>
      <c r="E101" s="119">
        <v>10566.2</v>
      </c>
      <c r="F101" s="119">
        <v>10708.9</v>
      </c>
      <c r="G101" s="61">
        <v>10742.3</v>
      </c>
      <c r="H101" s="61">
        <v>10946.2</v>
      </c>
      <c r="I101" s="61">
        <v>10667.2</v>
      </c>
      <c r="K101" s="111">
        <f t="shared" si="12"/>
        <v>22.974520469510711</v>
      </c>
      <c r="L101" s="111">
        <f t="shared" si="12"/>
        <v>27.769825365016526</v>
      </c>
      <c r="M101" s="111">
        <f t="shared" si="12"/>
        <v>21.614657887202195</v>
      </c>
      <c r="N101" s="113">
        <f t="shared" si="13"/>
        <v>22.330375035785078</v>
      </c>
      <c r="O101" s="113">
        <f t="shared" si="12"/>
        <v>23.976524477526482</v>
      </c>
      <c r="P101" s="113">
        <f t="shared" si="12"/>
        <v>22.330375035786378</v>
      </c>
      <c r="Q101" s="134">
        <f t="shared" si="15"/>
        <v>23.499379711804565</v>
      </c>
      <c r="R101" s="134">
        <f t="shared" si="16"/>
        <v>2.0422687812803653</v>
      </c>
    </row>
    <row r="102" spans="1:18" ht="15.75" customHeight="1" x14ac:dyDescent="0.45">
      <c r="A102" s="114">
        <v>18</v>
      </c>
      <c r="B102" s="20">
        <v>1448</v>
      </c>
      <c r="C102" s="104">
        <f t="shared" si="14"/>
        <v>4.9125689138508104</v>
      </c>
      <c r="D102" s="90">
        <v>10742.7</v>
      </c>
      <c r="E102" s="52">
        <v>10578.2</v>
      </c>
      <c r="F102" s="52">
        <v>10718.2</v>
      </c>
      <c r="G102" s="61">
        <v>10754.8</v>
      </c>
      <c r="H102" s="61">
        <v>10961.3</v>
      </c>
      <c r="I102" s="61">
        <v>10678.9</v>
      </c>
      <c r="K102" s="111">
        <f t="shared" si="12"/>
        <v>25.694245634126435</v>
      </c>
      <c r="L102" s="111">
        <f t="shared" si="12"/>
        <v>36.358431148011086</v>
      </c>
      <c r="M102" s="111">
        <f>(F102-F$84)/(0.000998*$B$27)</f>
        <v>28.270827369023763</v>
      </c>
      <c r="N102" s="113">
        <f t="shared" si="13"/>
        <v>31.276839393071079</v>
      </c>
      <c r="O102" s="113">
        <f t="shared" si="12"/>
        <v>34.783853421126928</v>
      </c>
      <c r="P102" s="113">
        <f t="shared" si="12"/>
        <v>30.704265674205292</v>
      </c>
      <c r="Q102" s="134">
        <f t="shared" si="15"/>
        <v>31.181410439927433</v>
      </c>
      <c r="R102" s="134">
        <f t="shared" si="16"/>
        <v>3.6193089597308359</v>
      </c>
    </row>
    <row r="103" spans="1:18" ht="15.75" customHeight="1" x14ac:dyDescent="0.45">
      <c r="B103" s="20"/>
      <c r="C103" s="20"/>
      <c r="J103" s="21" t="s">
        <v>19</v>
      </c>
      <c r="K103" s="135">
        <f>SLOPE(K84:K102,$C$32:$C$50)</f>
        <v>5.859016051998581</v>
      </c>
      <c r="L103" s="135">
        <f t="shared" ref="L103:M103" si="17">SLOPE(L84:L102,$C$32:$C$50)</f>
        <v>7.6569541029503032</v>
      </c>
      <c r="M103" s="135">
        <f t="shared" si="17"/>
        <v>6.1880792109245624</v>
      </c>
      <c r="N103" s="135">
        <f>SLOPE(N84:N102,$C$32:$C$50)</f>
        <v>6.8982649971180221</v>
      </c>
      <c r="O103" s="135">
        <f t="shared" ref="O103:P103" si="18">SLOPE(O84:O102,$C$32:$C$50)</f>
        <v>7.4359245914699788</v>
      </c>
      <c r="P103" s="135">
        <f t="shared" si="18"/>
        <v>6.5302074472475287</v>
      </c>
    </row>
    <row r="104" spans="1:18" ht="15.75" customHeight="1" x14ac:dyDescent="0.45">
      <c r="B104" s="20"/>
      <c r="C104" s="20"/>
      <c r="D104" s="101">
        <f>D100-D84</f>
        <v>27.800000000001091</v>
      </c>
      <c r="E104" s="101">
        <f t="shared" ref="E104:I104" si="19">E100-E84</f>
        <v>34.100000000000364</v>
      </c>
      <c r="F104" s="101">
        <f t="shared" si="19"/>
        <v>25.299999999999272</v>
      </c>
      <c r="G104" s="101">
        <f>G100-G84</f>
        <v>27.799999999999272</v>
      </c>
      <c r="H104" s="101">
        <f t="shared" si="19"/>
        <v>27.5</v>
      </c>
      <c r="I104" s="101">
        <f t="shared" si="19"/>
        <v>27.799999999999272</v>
      </c>
      <c r="J104" s="21"/>
      <c r="K104" s="26" t="s">
        <v>10</v>
      </c>
      <c r="L104" s="23">
        <f>AVERAGE(K103:P103)</f>
        <v>6.7614077336181628</v>
      </c>
    </row>
    <row r="105" spans="1:18" ht="15.75" customHeight="1" x14ac:dyDescent="0.45">
      <c r="B105" s="20"/>
      <c r="C105" s="20"/>
      <c r="J105" s="21"/>
      <c r="K105" s="26" t="s">
        <v>11</v>
      </c>
      <c r="L105" s="28" t="e">
        <f ca="1">_xludf.STDEV.S(K103:P103)</f>
        <v>#NAME?</v>
      </c>
    </row>
    <row r="106" spans="1:18" ht="17.25" customHeight="1" x14ac:dyDescent="0.45">
      <c r="B106" s="20"/>
      <c r="C106" s="20"/>
      <c r="J106" s="21"/>
    </row>
    <row r="107" spans="1:18" ht="15.75" customHeight="1" x14ac:dyDescent="0.45">
      <c r="B107" s="8" t="s">
        <v>6</v>
      </c>
      <c r="C107" s="8"/>
      <c r="J107" s="21"/>
    </row>
    <row r="108" spans="1:18" ht="15.75" customHeight="1" x14ac:dyDescent="0.45">
      <c r="A108" s="19"/>
      <c r="D108" s="136" t="s">
        <v>16</v>
      </c>
      <c r="E108" s="137"/>
      <c r="F108" s="137"/>
      <c r="K108" s="136" t="s">
        <v>17</v>
      </c>
      <c r="L108" s="137"/>
      <c r="M108" s="137"/>
    </row>
    <row r="109" spans="1:18" ht="15.75" customHeight="1" x14ac:dyDescent="0.45">
      <c r="B109" s="20" t="s">
        <v>18</v>
      </c>
      <c r="C109" s="20"/>
      <c r="D109" s="114" t="s">
        <v>32</v>
      </c>
      <c r="E109" s="114" t="s">
        <v>33</v>
      </c>
      <c r="F109" s="114" t="s">
        <v>34</v>
      </c>
      <c r="K109" s="114" t="s">
        <v>20</v>
      </c>
      <c r="L109" s="114" t="s">
        <v>21</v>
      </c>
      <c r="M109" s="114" t="s">
        <v>22</v>
      </c>
    </row>
    <row r="110" spans="1:18" ht="15.75" customHeight="1" x14ac:dyDescent="0.45">
      <c r="A110" s="114">
        <v>0</v>
      </c>
      <c r="B110" s="20">
        <v>0</v>
      </c>
      <c r="C110" s="20"/>
      <c r="D110" s="50">
        <v>10666.1</v>
      </c>
      <c r="E110" s="50">
        <v>10867.7</v>
      </c>
      <c r="F110" s="50">
        <v>10591</v>
      </c>
      <c r="G110" s="80"/>
      <c r="H110" s="80"/>
      <c r="I110" s="80"/>
      <c r="K110" s="114">
        <f t="shared" ref="K110:M128" si="20">(D110-D$110)/(0.000998*$B$27)</f>
        <v>0</v>
      </c>
      <c r="L110" s="114">
        <f t="shared" si="20"/>
        <v>0</v>
      </c>
      <c r="M110" s="114">
        <f t="shared" si="20"/>
        <v>0</v>
      </c>
    </row>
    <row r="111" spans="1:18" ht="15.75" customHeight="1" x14ac:dyDescent="0.45">
      <c r="A111" s="114">
        <v>1</v>
      </c>
      <c r="B111" s="20">
        <v>1</v>
      </c>
      <c r="C111" s="20"/>
      <c r="D111" s="50">
        <v>10668.1</v>
      </c>
      <c r="E111" s="50">
        <v>10867.9</v>
      </c>
      <c r="F111" s="50">
        <v>10593.3</v>
      </c>
      <c r="G111" s="80"/>
      <c r="H111" s="80"/>
      <c r="I111" s="80"/>
      <c r="K111" s="114">
        <f t="shared" si="20"/>
        <v>1.4314342971657601</v>
      </c>
      <c r="L111" s="114">
        <f t="shared" si="20"/>
        <v>0.14314342971579488</v>
      </c>
      <c r="M111" s="114">
        <f t="shared" si="20"/>
        <v>1.6461494417401032</v>
      </c>
    </row>
    <row r="112" spans="1:18" ht="15.75" customHeight="1" x14ac:dyDescent="0.45">
      <c r="A112" s="114">
        <v>2</v>
      </c>
      <c r="B112" s="20">
        <v>4</v>
      </c>
      <c r="C112" s="20"/>
      <c r="D112" s="50">
        <v>10669.4</v>
      </c>
      <c r="E112" s="50">
        <v>10870.6</v>
      </c>
      <c r="F112" s="50">
        <v>10594.2</v>
      </c>
      <c r="G112" s="80"/>
      <c r="H112" s="80"/>
      <c r="I112" s="80"/>
      <c r="K112" s="114">
        <f t="shared" si="20"/>
        <v>2.3618665903229834</v>
      </c>
      <c r="L112" s="114">
        <f t="shared" si="20"/>
        <v>2.0755797308900918</v>
      </c>
      <c r="M112" s="114">
        <f t="shared" si="20"/>
        <v>2.2902948754657371</v>
      </c>
    </row>
    <row r="113" spans="1:13" ht="15.75" customHeight="1" x14ac:dyDescent="0.45">
      <c r="A113" s="114">
        <v>3</v>
      </c>
      <c r="B113" s="20">
        <v>9</v>
      </c>
      <c r="C113" s="20"/>
      <c r="D113" s="50">
        <v>10670.9</v>
      </c>
      <c r="E113" s="50">
        <v>10870.6</v>
      </c>
      <c r="F113" s="50">
        <v>10595.3</v>
      </c>
      <c r="G113" s="80"/>
      <c r="H113" s="80"/>
      <c r="I113" s="80"/>
      <c r="K113" s="114">
        <f t="shared" si="20"/>
        <v>3.4354423131973033</v>
      </c>
      <c r="L113" s="114">
        <f t="shared" si="20"/>
        <v>2.0755797308900918</v>
      </c>
      <c r="M113" s="114">
        <f t="shared" si="20"/>
        <v>3.0775837389058633</v>
      </c>
    </row>
    <row r="114" spans="1:13" ht="15.75" customHeight="1" x14ac:dyDescent="0.45">
      <c r="A114" s="114">
        <v>4</v>
      </c>
      <c r="B114" s="20">
        <v>16</v>
      </c>
      <c r="C114" s="20"/>
      <c r="D114" s="50">
        <v>10671.6</v>
      </c>
      <c r="E114" s="50">
        <v>10872</v>
      </c>
      <c r="F114" s="50">
        <v>10596.3</v>
      </c>
      <c r="G114" s="80"/>
      <c r="H114" s="80"/>
      <c r="I114" s="80"/>
      <c r="K114" s="114">
        <f t="shared" si="20"/>
        <v>3.9364443172058401</v>
      </c>
      <c r="L114" s="114">
        <f t="shared" si="20"/>
        <v>3.0775837389058633</v>
      </c>
      <c r="M114" s="114">
        <f t="shared" si="20"/>
        <v>3.7933008874887433</v>
      </c>
    </row>
    <row r="115" spans="1:13" ht="15.75" customHeight="1" x14ac:dyDescent="0.45">
      <c r="A115" s="114">
        <v>5</v>
      </c>
      <c r="B115" s="20">
        <v>25</v>
      </c>
      <c r="C115" s="20"/>
      <c r="D115" s="50">
        <v>10672</v>
      </c>
      <c r="E115" s="50">
        <v>10872.7</v>
      </c>
      <c r="F115" s="50">
        <v>10597.4</v>
      </c>
      <c r="G115" s="80"/>
      <c r="H115" s="80"/>
      <c r="I115" s="80"/>
      <c r="K115" s="114">
        <f t="shared" si="20"/>
        <v>4.2227311766387317</v>
      </c>
      <c r="L115" s="114">
        <f t="shared" si="20"/>
        <v>3.5785857429144001</v>
      </c>
      <c r="M115" s="114">
        <f t="shared" si="20"/>
        <v>4.5805897509301721</v>
      </c>
    </row>
    <row r="116" spans="1:13" ht="15.75" customHeight="1" x14ac:dyDescent="0.45">
      <c r="A116" s="114">
        <v>6</v>
      </c>
      <c r="B116" s="20">
        <v>36</v>
      </c>
      <c r="C116" s="20"/>
      <c r="D116" s="50">
        <v>10672</v>
      </c>
      <c r="E116" s="50">
        <v>10873.5</v>
      </c>
      <c r="F116" s="50">
        <v>10598.4</v>
      </c>
      <c r="G116" s="80"/>
      <c r="H116" s="80"/>
      <c r="I116" s="80"/>
      <c r="K116" s="114">
        <f t="shared" si="20"/>
        <v>4.2227311766387317</v>
      </c>
      <c r="L116" s="114">
        <f t="shared" si="20"/>
        <v>4.1511594617801837</v>
      </c>
      <c r="M116" s="114">
        <f t="shared" si="20"/>
        <v>5.296306899513052</v>
      </c>
    </row>
    <row r="117" spans="1:13" ht="15.75" customHeight="1" x14ac:dyDescent="0.45">
      <c r="A117" s="114">
        <v>7</v>
      </c>
      <c r="B117" s="20">
        <v>49</v>
      </c>
      <c r="C117" s="20"/>
      <c r="D117" s="50">
        <v>10672.5</v>
      </c>
      <c r="E117" s="50">
        <v>10874.6</v>
      </c>
      <c r="F117" s="50">
        <v>10597.9</v>
      </c>
      <c r="G117" s="80"/>
      <c r="H117" s="80"/>
      <c r="I117" s="80"/>
      <c r="K117" s="114">
        <f t="shared" si="20"/>
        <v>4.5805897509301721</v>
      </c>
      <c r="L117" s="114">
        <f t="shared" si="20"/>
        <v>4.9384483252216116</v>
      </c>
      <c r="M117" s="114">
        <f t="shared" si="20"/>
        <v>4.9384483252216116</v>
      </c>
    </row>
    <row r="118" spans="1:13" ht="15.75" customHeight="1" x14ac:dyDescent="0.45">
      <c r="A118" s="114">
        <v>8</v>
      </c>
      <c r="B118" s="20">
        <v>64</v>
      </c>
      <c r="C118" s="20"/>
      <c r="D118" s="50">
        <v>10672</v>
      </c>
      <c r="E118" s="50">
        <v>10875.5</v>
      </c>
      <c r="F118" s="50">
        <v>10598.9</v>
      </c>
      <c r="G118" s="80"/>
      <c r="H118" s="80"/>
      <c r="I118" s="80"/>
      <c r="K118" s="114">
        <f t="shared" si="20"/>
        <v>4.2227311766387317</v>
      </c>
      <c r="L118" s="114">
        <f t="shared" si="20"/>
        <v>5.5825937589459436</v>
      </c>
      <c r="M118" s="114">
        <f t="shared" si="20"/>
        <v>5.6541654738044924</v>
      </c>
    </row>
    <row r="119" spans="1:13" ht="15.75" customHeight="1" x14ac:dyDescent="0.45">
      <c r="A119" s="114">
        <v>9</v>
      </c>
      <c r="B119" s="20">
        <v>81</v>
      </c>
      <c r="C119" s="20"/>
      <c r="D119" s="50">
        <v>10674</v>
      </c>
      <c r="E119" s="50">
        <v>10875.8</v>
      </c>
      <c r="F119" s="50">
        <v>10600.3</v>
      </c>
      <c r="G119" s="80"/>
      <c r="H119" s="80"/>
      <c r="I119" s="80"/>
      <c r="K119" s="114">
        <f t="shared" si="20"/>
        <v>5.6541654738044924</v>
      </c>
      <c r="L119" s="114">
        <f t="shared" si="20"/>
        <v>5.7973089035202872</v>
      </c>
      <c r="M119" s="114">
        <f t="shared" si="20"/>
        <v>6.6561694818202639</v>
      </c>
    </row>
    <row r="120" spans="1:13" ht="15.75" customHeight="1" x14ac:dyDescent="0.45">
      <c r="A120" s="114">
        <v>10</v>
      </c>
      <c r="B120" s="20">
        <v>100</v>
      </c>
      <c r="C120" s="20"/>
      <c r="D120" s="50">
        <v>10674.2</v>
      </c>
      <c r="E120" s="50">
        <v>10875.7</v>
      </c>
      <c r="F120" s="50">
        <v>10600.8</v>
      </c>
      <c r="G120" s="80"/>
      <c r="H120" s="80"/>
      <c r="I120" s="80"/>
      <c r="K120" s="114">
        <f t="shared" si="20"/>
        <v>5.7973089035215883</v>
      </c>
      <c r="L120" s="114">
        <f t="shared" si="20"/>
        <v>5.7257371886630404</v>
      </c>
      <c r="M120" s="114">
        <f t="shared" si="20"/>
        <v>7.0140280561117034</v>
      </c>
    </row>
    <row r="121" spans="1:13" ht="15.75" customHeight="1" x14ac:dyDescent="0.45">
      <c r="A121" s="114">
        <v>11</v>
      </c>
      <c r="B121" s="20">
        <v>121</v>
      </c>
      <c r="C121" s="20"/>
      <c r="D121" s="50">
        <v>10675</v>
      </c>
      <c r="E121" s="50">
        <v>10877.5</v>
      </c>
      <c r="F121" s="50">
        <v>10602.2</v>
      </c>
      <c r="G121" s="80"/>
      <c r="H121" s="80"/>
      <c r="I121" s="80"/>
      <c r="K121" s="114">
        <f t="shared" si="20"/>
        <v>6.3698826223873724</v>
      </c>
      <c r="L121" s="114">
        <f t="shared" si="20"/>
        <v>7.0140280561117034</v>
      </c>
      <c r="M121" s="114">
        <f t="shared" si="20"/>
        <v>8.0160320641287779</v>
      </c>
    </row>
    <row r="122" spans="1:13" ht="15.75" customHeight="1" x14ac:dyDescent="0.45">
      <c r="A122" s="114">
        <v>12</v>
      </c>
      <c r="B122" s="20">
        <v>144</v>
      </c>
      <c r="C122" s="20"/>
      <c r="D122" s="50">
        <v>10675.1</v>
      </c>
      <c r="E122" s="50">
        <v>10877</v>
      </c>
      <c r="F122" s="50">
        <v>10602.6</v>
      </c>
      <c r="G122" s="80"/>
      <c r="H122" s="80"/>
      <c r="I122" s="80"/>
      <c r="K122" s="114">
        <f t="shared" si="20"/>
        <v>6.4414543372459203</v>
      </c>
      <c r="L122" s="114">
        <f t="shared" si="20"/>
        <v>6.6561694818202639</v>
      </c>
      <c r="M122" s="114">
        <f t="shared" si="20"/>
        <v>8.3023189235616695</v>
      </c>
    </row>
    <row r="123" spans="1:13" ht="15.75" customHeight="1" x14ac:dyDescent="0.45">
      <c r="A123" s="114">
        <v>13</v>
      </c>
      <c r="B123" s="20">
        <v>169</v>
      </c>
      <c r="C123" s="20"/>
      <c r="D123" s="50">
        <v>10675.9</v>
      </c>
      <c r="E123" s="50">
        <v>10878.8</v>
      </c>
      <c r="F123" s="50">
        <v>10603.2</v>
      </c>
      <c r="G123" s="80"/>
      <c r="H123" s="80"/>
      <c r="I123" s="80"/>
      <c r="K123" s="114">
        <f t="shared" si="20"/>
        <v>7.0140280561117034</v>
      </c>
      <c r="L123" s="114">
        <f t="shared" si="20"/>
        <v>7.944460349268927</v>
      </c>
      <c r="M123" s="114">
        <f t="shared" si="20"/>
        <v>8.7317492127116569</v>
      </c>
    </row>
    <row r="124" spans="1:13" ht="15.75" customHeight="1" x14ac:dyDescent="0.45">
      <c r="A124" s="114">
        <v>14</v>
      </c>
      <c r="B124" s="20">
        <v>196</v>
      </c>
      <c r="C124" s="20"/>
      <c r="D124" s="50">
        <v>10676.5</v>
      </c>
      <c r="E124" s="50">
        <v>10878.7</v>
      </c>
      <c r="F124" s="50">
        <v>10604.5</v>
      </c>
      <c r="G124" s="80"/>
      <c r="H124" s="80"/>
      <c r="I124" s="80"/>
      <c r="K124" s="114">
        <f t="shared" si="20"/>
        <v>7.4434583452616918</v>
      </c>
      <c r="L124" s="114">
        <f t="shared" si="20"/>
        <v>7.8728886344116802</v>
      </c>
      <c r="M124" s="114">
        <f t="shared" si="20"/>
        <v>9.6621815058688814</v>
      </c>
    </row>
    <row r="125" spans="1:13" ht="15.75" customHeight="1" x14ac:dyDescent="0.45">
      <c r="A125" s="114">
        <v>15</v>
      </c>
      <c r="B125" s="20">
        <v>225</v>
      </c>
      <c r="C125" s="20"/>
      <c r="D125" s="50">
        <v>10677.4</v>
      </c>
      <c r="E125" s="50">
        <v>10880.1</v>
      </c>
      <c r="F125" s="50">
        <v>10604.9</v>
      </c>
      <c r="G125" s="80"/>
      <c r="H125" s="80"/>
      <c r="I125" s="80"/>
      <c r="K125" s="114">
        <f t="shared" si="20"/>
        <v>8.0876037789860238</v>
      </c>
      <c r="L125" s="114">
        <f t="shared" si="20"/>
        <v>8.8748926424274526</v>
      </c>
      <c r="M125" s="114">
        <f t="shared" si="20"/>
        <v>9.9484683653017729</v>
      </c>
    </row>
    <row r="126" spans="1:13" ht="15.75" customHeight="1" x14ac:dyDescent="0.45">
      <c r="A126" s="114">
        <v>16</v>
      </c>
      <c r="B126" s="20">
        <v>256</v>
      </c>
      <c r="C126" s="20"/>
      <c r="D126" s="50">
        <v>10677.9</v>
      </c>
      <c r="E126" s="50">
        <v>10879.8</v>
      </c>
      <c r="F126" s="50">
        <v>10607.2</v>
      </c>
      <c r="G126" s="80"/>
      <c r="H126" s="80"/>
      <c r="I126" s="80"/>
      <c r="K126" s="114">
        <f t="shared" si="20"/>
        <v>8.4454623532774633</v>
      </c>
      <c r="L126" s="114">
        <f t="shared" si="20"/>
        <v>8.6601774978518069</v>
      </c>
      <c r="M126" s="114">
        <f t="shared" si="20"/>
        <v>11.594617807043177</v>
      </c>
    </row>
    <row r="127" spans="1:13" ht="15.75" customHeight="1" x14ac:dyDescent="0.45">
      <c r="A127" s="114">
        <v>17</v>
      </c>
      <c r="B127" s="39">
        <v>476</v>
      </c>
      <c r="C127" s="39"/>
      <c r="D127" s="78">
        <v>10681.3</v>
      </c>
      <c r="E127" s="78">
        <v>10883.5</v>
      </c>
      <c r="F127" s="78">
        <v>10611.9</v>
      </c>
      <c r="G127" s="80"/>
      <c r="H127" s="80"/>
      <c r="I127" s="80"/>
      <c r="K127" s="114">
        <f t="shared" si="20"/>
        <v>10.878900658458996</v>
      </c>
      <c r="L127" s="114">
        <f t="shared" si="20"/>
        <v>11.308330947608985</v>
      </c>
      <c r="M127" s="114">
        <f t="shared" si="20"/>
        <v>14.958488405381933</v>
      </c>
    </row>
    <row r="128" spans="1:13" ht="15.75" customHeight="1" x14ac:dyDescent="0.45">
      <c r="A128" s="114">
        <v>18</v>
      </c>
      <c r="B128" s="20">
        <v>1448</v>
      </c>
      <c r="C128" s="20"/>
      <c r="D128" s="50">
        <v>10689.6</v>
      </c>
      <c r="E128" s="50">
        <v>10890.4</v>
      </c>
      <c r="F128" s="50">
        <v>10617.1</v>
      </c>
      <c r="G128" s="80"/>
      <c r="H128" s="80"/>
      <c r="I128" s="80"/>
      <c r="K128" s="114">
        <f t="shared" si="20"/>
        <v>16.819352991697681</v>
      </c>
      <c r="L128" s="114">
        <f t="shared" si="20"/>
        <v>16.246779272830597</v>
      </c>
      <c r="M128" s="114">
        <f>(F128-F$110)/(0.000998*$B$27)</f>
        <v>18.68021757801343</v>
      </c>
    </row>
    <row r="129" spans="2:13" ht="15.75" customHeight="1" x14ac:dyDescent="0.45">
      <c r="B129" s="20"/>
      <c r="C129" s="20"/>
      <c r="J129" s="21" t="s">
        <v>19</v>
      </c>
      <c r="K129" s="55">
        <v>0.59289999999999998</v>
      </c>
      <c r="L129" s="55">
        <v>0.65910000000000002</v>
      </c>
      <c r="M129" s="55">
        <v>0.77800000000000002</v>
      </c>
    </row>
    <row r="130" spans="2:13" ht="15.75" customHeight="1" x14ac:dyDescent="0.45">
      <c r="B130" s="20"/>
      <c r="C130" s="20"/>
      <c r="K130" s="14" t="s">
        <v>10</v>
      </c>
      <c r="L130" s="15">
        <f>AVERAGE(K129:M129)</f>
        <v>0.67666666666666675</v>
      </c>
    </row>
    <row r="131" spans="2:13" ht="15.75" customHeight="1" x14ac:dyDescent="0.45">
      <c r="B131" s="20"/>
      <c r="C131" s="20"/>
      <c r="K131" s="14" t="s">
        <v>11</v>
      </c>
      <c r="L131" s="17" t="e">
        <f ca="1">_xludf.STDEV.S(K129:M129)</f>
        <v>#NAME?</v>
      </c>
    </row>
    <row r="132" spans="2:13" ht="15.75" customHeight="1" x14ac:dyDescent="0.45">
      <c r="B132" s="20"/>
      <c r="C132" s="20"/>
    </row>
    <row r="133" spans="2:13" ht="15.75" customHeight="1" x14ac:dyDescent="0.45">
      <c r="B133" s="20"/>
      <c r="C133" s="20"/>
    </row>
    <row r="134" spans="2:13" ht="15.75" customHeight="1" x14ac:dyDescent="0.45">
      <c r="B134" s="20"/>
      <c r="C134" s="20"/>
    </row>
    <row r="135" spans="2:13" ht="15.75" customHeight="1" x14ac:dyDescent="0.45">
      <c r="B135" s="20"/>
      <c r="C135" s="20"/>
    </row>
    <row r="136" spans="2:13" ht="15.75" customHeight="1" x14ac:dyDescent="0.45">
      <c r="B136" s="20"/>
      <c r="C136" s="20"/>
    </row>
    <row r="137" spans="2:13" ht="15.75" customHeight="1" x14ac:dyDescent="0.45">
      <c r="B137" s="20"/>
      <c r="C137" s="20"/>
    </row>
    <row r="138" spans="2:13" ht="15.75" customHeight="1" x14ac:dyDescent="0.45">
      <c r="B138" s="20"/>
      <c r="C138" s="20"/>
    </row>
    <row r="139" spans="2:13" ht="15.75" customHeight="1" x14ac:dyDescent="0.45">
      <c r="B139" s="20"/>
      <c r="C139" s="20"/>
    </row>
    <row r="140" spans="2:13" ht="15.75" customHeight="1" x14ac:dyDescent="0.45">
      <c r="B140" s="20"/>
      <c r="C140" s="20"/>
    </row>
    <row r="141" spans="2:13" ht="15.75" customHeight="1" x14ac:dyDescent="0.45">
      <c r="B141" s="20"/>
      <c r="C141" s="20"/>
    </row>
    <row r="142" spans="2:13" ht="15.75" customHeight="1" x14ac:dyDescent="0.45">
      <c r="B142" s="20"/>
      <c r="C142" s="20"/>
    </row>
    <row r="143" spans="2:13" ht="15.75" customHeight="1" x14ac:dyDescent="0.45">
      <c r="B143" s="20"/>
      <c r="C143" s="20"/>
    </row>
    <row r="144" spans="2:13" ht="15.75" customHeight="1" x14ac:dyDescent="0.45">
      <c r="B144" s="20"/>
      <c r="C144" s="20"/>
    </row>
    <row r="145" spans="1:36" ht="15.75" customHeight="1" x14ac:dyDescent="0.45">
      <c r="B145" s="20"/>
      <c r="C145" s="20"/>
    </row>
    <row r="146" spans="1:36" ht="15.75" customHeight="1" x14ac:dyDescent="0.45">
      <c r="B146" s="20"/>
      <c r="C146" s="20"/>
    </row>
    <row r="147" spans="1:36" ht="15.75" customHeight="1" x14ac:dyDescent="0.45">
      <c r="B147" s="21"/>
      <c r="C147" s="21"/>
      <c r="J147" s="21"/>
    </row>
    <row r="148" spans="1:36" ht="15.75" customHeight="1" x14ac:dyDescent="0.45">
      <c r="A148" s="29"/>
      <c r="B148" s="30"/>
      <c r="C148" s="30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</row>
    <row r="149" spans="1:36" ht="15.75" customHeight="1" x14ac:dyDescent="0.45">
      <c r="B149" s="20"/>
      <c r="C149" s="20"/>
      <c r="D149" s="20"/>
      <c r="J149" s="20"/>
    </row>
    <row r="150" spans="1:36" ht="15.75" customHeight="1" x14ac:dyDescent="0.45">
      <c r="B150" s="20"/>
      <c r="C150" s="20"/>
      <c r="L150" s="31"/>
    </row>
    <row r="151" spans="1:36" ht="15.75" customHeight="1" x14ac:dyDescent="0.45">
      <c r="B151" s="20"/>
      <c r="C151" s="20"/>
    </row>
    <row r="152" spans="1:36" ht="15.75" customHeight="1" x14ac:dyDescent="0.45">
      <c r="B152" s="20"/>
      <c r="C152" s="20"/>
    </row>
    <row r="153" spans="1:36" ht="15.75" customHeight="1" x14ac:dyDescent="0.45">
      <c r="B153" s="20"/>
      <c r="C153" s="20"/>
    </row>
    <row r="154" spans="1:36" ht="15.75" customHeight="1" x14ac:dyDescent="0.45">
      <c r="B154" s="20"/>
      <c r="C154" s="20"/>
    </row>
    <row r="155" spans="1:36" ht="15.75" customHeight="1" x14ac:dyDescent="0.45">
      <c r="B155" s="20"/>
      <c r="C155" s="20"/>
    </row>
    <row r="156" spans="1:36" ht="15.75" customHeight="1" x14ac:dyDescent="0.45">
      <c r="B156" s="20"/>
      <c r="C156" s="20"/>
    </row>
    <row r="157" spans="1:36" ht="15.75" customHeight="1" x14ac:dyDescent="0.45">
      <c r="B157" s="20"/>
      <c r="C157" s="20"/>
    </row>
    <row r="158" spans="1:36" ht="15.75" customHeight="1" x14ac:dyDescent="0.45">
      <c r="B158" s="20"/>
      <c r="C158" s="20"/>
    </row>
    <row r="159" spans="1:36" ht="15.75" customHeight="1" x14ac:dyDescent="0.45">
      <c r="B159" s="20"/>
      <c r="C159" s="20"/>
    </row>
    <row r="160" spans="1:36" ht="15.75" customHeight="1" x14ac:dyDescent="0.45">
      <c r="B160" s="20"/>
      <c r="C160" s="20"/>
    </row>
    <row r="161" spans="2:12" ht="15.75" customHeight="1" x14ac:dyDescent="0.45">
      <c r="B161" s="20"/>
      <c r="C161" s="20"/>
    </row>
    <row r="162" spans="2:12" ht="15.75" customHeight="1" x14ac:dyDescent="0.45">
      <c r="B162" s="20"/>
      <c r="C162" s="20"/>
    </row>
    <row r="163" spans="2:12" ht="15.75" customHeight="1" x14ac:dyDescent="0.45">
      <c r="B163" s="20"/>
      <c r="C163" s="20"/>
    </row>
    <row r="164" spans="2:12" ht="15.75" customHeight="1" x14ac:dyDescent="0.45">
      <c r="B164" s="20"/>
      <c r="C164" s="20"/>
    </row>
    <row r="165" spans="2:12" ht="15.75" customHeight="1" x14ac:dyDescent="0.45">
      <c r="B165" s="20"/>
      <c r="C165" s="20"/>
    </row>
    <row r="166" spans="2:12" ht="15.75" customHeight="1" x14ac:dyDescent="0.45">
      <c r="B166" s="20"/>
      <c r="C166" s="20"/>
    </row>
    <row r="167" spans="2:12" ht="15.75" customHeight="1" x14ac:dyDescent="0.45">
      <c r="B167" s="20"/>
      <c r="C167" s="20"/>
    </row>
    <row r="168" spans="2:12" ht="15.75" customHeight="1" x14ac:dyDescent="0.45">
      <c r="B168" s="21"/>
      <c r="C168" s="21"/>
      <c r="J168" s="21"/>
    </row>
    <row r="169" spans="2:12" ht="15.75" customHeight="1" x14ac:dyDescent="0.45">
      <c r="B169" s="20"/>
      <c r="C169" s="20"/>
      <c r="D169" s="20"/>
      <c r="J169" s="20"/>
    </row>
    <row r="170" spans="2:12" ht="15.75" customHeight="1" x14ac:dyDescent="0.45">
      <c r="B170" s="20"/>
      <c r="C170" s="20"/>
      <c r="L170" s="31"/>
    </row>
    <row r="171" spans="2:12" ht="15.75" customHeight="1" x14ac:dyDescent="0.45">
      <c r="B171" s="20"/>
      <c r="C171" s="20"/>
    </row>
    <row r="172" spans="2:12" ht="15.75" customHeight="1" x14ac:dyDescent="0.45">
      <c r="B172" s="20"/>
      <c r="C172" s="20"/>
    </row>
    <row r="173" spans="2:12" ht="15.75" customHeight="1" x14ac:dyDescent="0.45">
      <c r="B173" s="20"/>
      <c r="C173" s="20"/>
    </row>
    <row r="174" spans="2:12" ht="15.75" customHeight="1" x14ac:dyDescent="0.45">
      <c r="B174" s="20"/>
      <c r="C174" s="20"/>
    </row>
    <row r="175" spans="2:12" ht="15.75" customHeight="1" x14ac:dyDescent="0.45">
      <c r="B175" s="20"/>
      <c r="C175" s="20"/>
    </row>
    <row r="176" spans="2:12" ht="15.75" customHeight="1" x14ac:dyDescent="0.45">
      <c r="B176" s="20"/>
      <c r="C176" s="20"/>
    </row>
    <row r="177" spans="2:10" ht="15.75" customHeight="1" x14ac:dyDescent="0.45">
      <c r="B177" s="20"/>
      <c r="C177" s="20"/>
    </row>
    <row r="178" spans="2:10" ht="15.75" customHeight="1" x14ac:dyDescent="0.45">
      <c r="B178" s="20"/>
      <c r="C178" s="20"/>
    </row>
    <row r="179" spans="2:10" ht="15.75" customHeight="1" x14ac:dyDescent="0.45">
      <c r="B179" s="20"/>
      <c r="C179" s="20"/>
    </row>
    <row r="180" spans="2:10" ht="15.75" customHeight="1" x14ac:dyDescent="0.45">
      <c r="B180" s="20"/>
      <c r="C180" s="20"/>
    </row>
    <row r="181" spans="2:10" ht="15.75" customHeight="1" x14ac:dyDescent="0.45">
      <c r="B181" s="20"/>
      <c r="C181" s="20"/>
    </row>
    <row r="182" spans="2:10" ht="15.75" customHeight="1" x14ac:dyDescent="0.45">
      <c r="B182" s="20"/>
      <c r="C182" s="20"/>
    </row>
    <row r="183" spans="2:10" ht="15.75" customHeight="1" x14ac:dyDescent="0.45">
      <c r="B183" s="20"/>
      <c r="C183" s="20"/>
    </row>
    <row r="184" spans="2:10" ht="15.75" customHeight="1" x14ac:dyDescent="0.45">
      <c r="B184" s="20"/>
      <c r="C184" s="20"/>
    </row>
    <row r="185" spans="2:10" ht="15.75" customHeight="1" x14ac:dyDescent="0.45">
      <c r="B185" s="20"/>
      <c r="C185" s="20"/>
    </row>
    <row r="186" spans="2:10" ht="15.75" customHeight="1" x14ac:dyDescent="0.45">
      <c r="B186" s="20"/>
      <c r="C186" s="20"/>
    </row>
    <row r="187" spans="2:10" ht="15.75" customHeight="1" x14ac:dyDescent="0.45">
      <c r="B187" s="20"/>
      <c r="C187" s="20"/>
    </row>
    <row r="188" spans="2:10" ht="15.75" customHeight="1" x14ac:dyDescent="0.45">
      <c r="J188" s="21"/>
    </row>
    <row r="189" spans="2:10" ht="15.75" customHeight="1" x14ac:dyDescent="0.45">
      <c r="B189" s="20"/>
      <c r="C189" s="20"/>
    </row>
    <row r="190" spans="2:10" ht="15.75" customHeight="1" x14ac:dyDescent="0.45">
      <c r="B190" s="20"/>
      <c r="C190" s="20"/>
    </row>
    <row r="191" spans="2:10" ht="15.75" customHeight="1" x14ac:dyDescent="0.45">
      <c r="B191" s="20"/>
      <c r="C191" s="20"/>
    </row>
    <row r="192" spans="2:10" ht="15.75" customHeight="1" x14ac:dyDescent="0.45">
      <c r="B192" s="20"/>
      <c r="C192" s="20"/>
    </row>
    <row r="193" spans="2:3" ht="15.75" customHeight="1" x14ac:dyDescent="0.45">
      <c r="B193" s="20"/>
      <c r="C193" s="20"/>
    </row>
    <row r="194" spans="2:3" ht="15.75" customHeight="1" x14ac:dyDescent="0.45">
      <c r="B194" s="20"/>
      <c r="C194" s="20"/>
    </row>
    <row r="195" spans="2:3" ht="15.75" customHeight="1" x14ac:dyDescent="0.45">
      <c r="B195" s="20"/>
      <c r="C195" s="20"/>
    </row>
    <row r="196" spans="2:3" ht="15.75" customHeight="1" x14ac:dyDescent="0.45">
      <c r="B196" s="20"/>
      <c r="C196" s="20"/>
    </row>
    <row r="197" spans="2:3" ht="15.75" customHeight="1" x14ac:dyDescent="0.45">
      <c r="B197" s="20"/>
      <c r="C197" s="20"/>
    </row>
    <row r="198" spans="2:3" ht="15.75" customHeight="1" x14ac:dyDescent="0.45">
      <c r="B198" s="20"/>
      <c r="C198" s="20"/>
    </row>
    <row r="199" spans="2:3" ht="15.75" customHeight="1" x14ac:dyDescent="0.45">
      <c r="B199" s="20"/>
      <c r="C199" s="20"/>
    </row>
    <row r="200" spans="2:3" ht="15.75" customHeight="1" x14ac:dyDescent="0.45">
      <c r="B200" s="20"/>
      <c r="C200" s="20"/>
    </row>
    <row r="201" spans="2:3" ht="15.75" customHeight="1" x14ac:dyDescent="0.45">
      <c r="B201" s="20"/>
      <c r="C201" s="20"/>
    </row>
    <row r="202" spans="2:3" ht="15.75" customHeight="1" x14ac:dyDescent="0.45">
      <c r="B202" s="20"/>
      <c r="C202" s="20"/>
    </row>
    <row r="203" spans="2:3" ht="15.75" customHeight="1" x14ac:dyDescent="0.45">
      <c r="B203" s="20"/>
      <c r="C203" s="20"/>
    </row>
    <row r="204" spans="2:3" ht="15.75" customHeight="1" x14ac:dyDescent="0.45">
      <c r="B204" s="20"/>
      <c r="C204" s="20"/>
    </row>
    <row r="205" spans="2:3" ht="15.75" customHeight="1" x14ac:dyDescent="0.45">
      <c r="B205" s="20"/>
      <c r="C205" s="20"/>
    </row>
    <row r="206" spans="2:3" ht="15.75" customHeight="1" x14ac:dyDescent="0.45">
      <c r="B206" s="20"/>
      <c r="C206" s="20"/>
    </row>
    <row r="207" spans="2:3" ht="15.75" customHeight="1" x14ac:dyDescent="0.45">
      <c r="B207" s="20"/>
      <c r="C207" s="20"/>
    </row>
    <row r="208" spans="2:3" ht="15.75" customHeight="1" x14ac:dyDescent="0.45">
      <c r="B208" s="20"/>
      <c r="C208" s="20"/>
    </row>
    <row r="209" spans="2:3" ht="15.75" customHeight="1" x14ac:dyDescent="0.45">
      <c r="B209" s="20"/>
      <c r="C209" s="20"/>
    </row>
    <row r="210" spans="2:3" ht="15.75" customHeight="1" x14ac:dyDescent="0.45">
      <c r="B210" s="20"/>
      <c r="C210" s="20"/>
    </row>
    <row r="211" spans="2:3" ht="15.75" customHeight="1" x14ac:dyDescent="0.45">
      <c r="B211" s="20"/>
      <c r="C211" s="20"/>
    </row>
    <row r="212" spans="2:3" ht="15.75" customHeight="1" x14ac:dyDescent="0.45">
      <c r="B212" s="20"/>
      <c r="C212" s="20"/>
    </row>
    <row r="213" spans="2:3" ht="15.75" customHeight="1" x14ac:dyDescent="0.45">
      <c r="B213" s="20"/>
      <c r="C213" s="20"/>
    </row>
    <row r="214" spans="2:3" ht="15.75" customHeight="1" x14ac:dyDescent="0.45">
      <c r="B214" s="20"/>
      <c r="C214" s="20"/>
    </row>
    <row r="215" spans="2:3" ht="15.75" customHeight="1" x14ac:dyDescent="0.45">
      <c r="B215" s="20"/>
      <c r="C215" s="20"/>
    </row>
    <row r="216" spans="2:3" ht="15.75" customHeight="1" x14ac:dyDescent="0.45">
      <c r="B216" s="20"/>
      <c r="C216" s="20"/>
    </row>
    <row r="217" spans="2:3" ht="15.75" customHeight="1" x14ac:dyDescent="0.45">
      <c r="B217" s="20"/>
      <c r="C217" s="20"/>
    </row>
    <row r="218" spans="2:3" ht="15.75" customHeight="1" x14ac:dyDescent="0.45">
      <c r="B218" s="20"/>
      <c r="C218" s="20"/>
    </row>
    <row r="219" spans="2:3" ht="15.75" customHeight="1" x14ac:dyDescent="0.45">
      <c r="B219" s="20"/>
      <c r="C219" s="20"/>
    </row>
    <row r="220" spans="2:3" ht="15.75" customHeight="1" x14ac:dyDescent="0.45">
      <c r="B220" s="20"/>
      <c r="C220" s="20"/>
    </row>
    <row r="221" spans="2:3" ht="15.75" customHeight="1" x14ac:dyDescent="0.45">
      <c r="B221" s="20"/>
      <c r="C221" s="20"/>
    </row>
    <row r="222" spans="2:3" ht="15.75" customHeight="1" x14ac:dyDescent="0.45">
      <c r="B222" s="20"/>
      <c r="C222" s="20"/>
    </row>
    <row r="223" spans="2:3" ht="15.75" customHeight="1" x14ac:dyDescent="0.45">
      <c r="B223" s="20"/>
      <c r="C223" s="20"/>
    </row>
    <row r="224" spans="2:3" ht="15.75" customHeight="1" x14ac:dyDescent="0.45">
      <c r="B224" s="20"/>
      <c r="C224" s="20"/>
    </row>
    <row r="225" spans="2:3" ht="15.75" customHeight="1" x14ac:dyDescent="0.45">
      <c r="B225" s="20"/>
      <c r="C225" s="20"/>
    </row>
    <row r="226" spans="2:3" ht="15.75" customHeight="1" x14ac:dyDescent="0.45">
      <c r="B226" s="20"/>
      <c r="C226" s="20"/>
    </row>
    <row r="227" spans="2:3" ht="15.75" customHeight="1" x14ac:dyDescent="0.45">
      <c r="B227" s="20"/>
      <c r="C227" s="20"/>
    </row>
    <row r="228" spans="2:3" ht="15.75" customHeight="1" x14ac:dyDescent="0.45">
      <c r="B228" s="20"/>
      <c r="C228" s="20"/>
    </row>
    <row r="229" spans="2:3" ht="15.75" customHeight="1" x14ac:dyDescent="0.45">
      <c r="B229" s="20"/>
      <c r="C229" s="20"/>
    </row>
    <row r="230" spans="2:3" ht="15.75" customHeight="1" x14ac:dyDescent="0.45">
      <c r="B230" s="20"/>
      <c r="C230" s="20"/>
    </row>
    <row r="231" spans="2:3" ht="15.75" customHeight="1" x14ac:dyDescent="0.45">
      <c r="B231" s="20"/>
      <c r="C231" s="20"/>
    </row>
    <row r="232" spans="2:3" ht="15.75" customHeight="1" x14ac:dyDescent="0.45">
      <c r="B232" s="20"/>
      <c r="C232" s="20"/>
    </row>
    <row r="233" spans="2:3" ht="15.75" customHeight="1" x14ac:dyDescent="0.45">
      <c r="B233" s="20"/>
      <c r="C233" s="20"/>
    </row>
    <row r="234" spans="2:3" ht="15.75" customHeight="1" x14ac:dyDescent="0.45">
      <c r="B234" s="20"/>
      <c r="C234" s="20"/>
    </row>
    <row r="235" spans="2:3" ht="15.75" customHeight="1" x14ac:dyDescent="0.45">
      <c r="B235" s="20"/>
      <c r="C235" s="20"/>
    </row>
    <row r="236" spans="2:3" ht="15.75" customHeight="1" x14ac:dyDescent="0.45">
      <c r="B236" s="20"/>
      <c r="C236" s="20"/>
    </row>
    <row r="237" spans="2:3" ht="15.75" customHeight="1" x14ac:dyDescent="0.45">
      <c r="B237" s="20"/>
      <c r="C237" s="20"/>
    </row>
    <row r="238" spans="2:3" ht="15.75" customHeight="1" x14ac:dyDescent="0.45">
      <c r="B238" s="20"/>
      <c r="C238" s="20"/>
    </row>
    <row r="239" spans="2:3" ht="15.75" customHeight="1" x14ac:dyDescent="0.45">
      <c r="B239" s="20"/>
      <c r="C239" s="20"/>
    </row>
    <row r="240" spans="2:3" ht="15.75" customHeight="1" x14ac:dyDescent="0.45">
      <c r="B240" s="20"/>
      <c r="C240" s="20"/>
    </row>
    <row r="241" spans="2:3" ht="15.75" customHeight="1" x14ac:dyDescent="0.45">
      <c r="B241" s="20"/>
      <c r="C241" s="20"/>
    </row>
    <row r="242" spans="2:3" ht="15.75" customHeight="1" x14ac:dyDescent="0.45">
      <c r="B242" s="20"/>
      <c r="C242" s="20"/>
    </row>
    <row r="243" spans="2:3" ht="15.75" customHeight="1" x14ac:dyDescent="0.45">
      <c r="B243" s="20"/>
      <c r="C243" s="20"/>
    </row>
    <row r="244" spans="2:3" ht="15.75" customHeight="1" x14ac:dyDescent="0.45">
      <c r="B244" s="20"/>
      <c r="C244" s="20"/>
    </row>
    <row r="245" spans="2:3" ht="15.75" customHeight="1" x14ac:dyDescent="0.45">
      <c r="B245" s="20"/>
      <c r="C245" s="20"/>
    </row>
    <row r="246" spans="2:3" ht="15.75" customHeight="1" x14ac:dyDescent="0.45">
      <c r="B246" s="20"/>
      <c r="C246" s="20"/>
    </row>
    <row r="247" spans="2:3" ht="15.75" customHeight="1" x14ac:dyDescent="0.45">
      <c r="B247" s="20"/>
      <c r="C247" s="20"/>
    </row>
    <row r="248" spans="2:3" ht="15.75" customHeight="1" x14ac:dyDescent="0.45">
      <c r="B248" s="20"/>
      <c r="C248" s="20"/>
    </row>
    <row r="249" spans="2:3" ht="15.75" customHeight="1" x14ac:dyDescent="0.45">
      <c r="B249" s="20"/>
      <c r="C249" s="20"/>
    </row>
    <row r="250" spans="2:3" ht="15.75" customHeight="1" x14ac:dyDescent="0.45">
      <c r="B250" s="20"/>
      <c r="C250" s="20"/>
    </row>
    <row r="251" spans="2:3" ht="15.75" customHeight="1" x14ac:dyDescent="0.45">
      <c r="B251" s="20"/>
      <c r="C251" s="20"/>
    </row>
    <row r="252" spans="2:3" ht="15.75" customHeight="1" x14ac:dyDescent="0.45">
      <c r="B252" s="20"/>
      <c r="C252" s="20"/>
    </row>
    <row r="253" spans="2:3" ht="15.75" customHeight="1" x14ac:dyDescent="0.45">
      <c r="B253" s="20"/>
      <c r="C253" s="20"/>
    </row>
    <row r="254" spans="2:3" ht="15.75" customHeight="1" x14ac:dyDescent="0.45">
      <c r="B254" s="20"/>
      <c r="C254" s="20"/>
    </row>
    <row r="255" spans="2:3" ht="15.75" customHeight="1" x14ac:dyDescent="0.45">
      <c r="B255" s="20"/>
      <c r="C255" s="20"/>
    </row>
    <row r="256" spans="2:3" ht="15.75" customHeight="1" x14ac:dyDescent="0.45">
      <c r="B256" s="20"/>
      <c r="C256" s="20"/>
    </row>
    <row r="257" spans="2:3" ht="15.75" customHeight="1" x14ac:dyDescent="0.45">
      <c r="B257" s="20"/>
      <c r="C257" s="20"/>
    </row>
    <row r="258" spans="2:3" ht="15.75" customHeight="1" x14ac:dyDescent="0.45">
      <c r="B258" s="20"/>
      <c r="C258" s="20"/>
    </row>
    <row r="259" spans="2:3" ht="15.75" customHeight="1" x14ac:dyDescent="0.45">
      <c r="B259" s="20"/>
      <c r="C259" s="20"/>
    </row>
    <row r="260" spans="2:3" ht="15.75" customHeight="1" x14ac:dyDescent="0.45">
      <c r="B260" s="20"/>
      <c r="C260" s="20"/>
    </row>
    <row r="261" spans="2:3" ht="15.75" customHeight="1" x14ac:dyDescent="0.45">
      <c r="B261" s="20"/>
      <c r="C261" s="20"/>
    </row>
    <row r="262" spans="2:3" ht="15.75" customHeight="1" x14ac:dyDescent="0.45">
      <c r="B262" s="20"/>
      <c r="C262" s="20"/>
    </row>
    <row r="263" spans="2:3" ht="15.75" customHeight="1" x14ac:dyDescent="0.45">
      <c r="B263" s="20"/>
      <c r="C263" s="20"/>
    </row>
    <row r="264" spans="2:3" ht="15.75" customHeight="1" x14ac:dyDescent="0.45"/>
    <row r="265" spans="2:3" ht="15.75" customHeight="1" x14ac:dyDescent="0.45">
      <c r="B265" s="20"/>
      <c r="C265" s="20"/>
    </row>
    <row r="266" spans="2:3" ht="15.75" customHeight="1" x14ac:dyDescent="0.45">
      <c r="B266" s="20"/>
      <c r="C266" s="20"/>
    </row>
    <row r="267" spans="2:3" ht="15.75" customHeight="1" x14ac:dyDescent="0.45">
      <c r="B267" s="20"/>
      <c r="C267" s="20"/>
    </row>
    <row r="268" spans="2:3" ht="15.75" customHeight="1" x14ac:dyDescent="0.45">
      <c r="B268" s="20"/>
      <c r="C268" s="20"/>
    </row>
    <row r="269" spans="2:3" ht="15.75" customHeight="1" x14ac:dyDescent="0.45">
      <c r="B269" s="20"/>
      <c r="C269" s="20"/>
    </row>
    <row r="270" spans="2:3" ht="15.75" customHeight="1" x14ac:dyDescent="0.45">
      <c r="B270" s="20"/>
      <c r="C270" s="20"/>
    </row>
    <row r="271" spans="2:3" ht="15.75" customHeight="1" x14ac:dyDescent="0.45">
      <c r="B271" s="20"/>
      <c r="C271" s="20"/>
    </row>
    <row r="272" spans="2:3" ht="15.75" customHeight="1" x14ac:dyDescent="0.45">
      <c r="B272" s="20"/>
      <c r="C272" s="20"/>
    </row>
    <row r="273" spans="2:3" ht="15.75" customHeight="1" x14ac:dyDescent="0.45">
      <c r="B273" s="20"/>
      <c r="C273" s="20"/>
    </row>
    <row r="274" spans="2:3" ht="15.75" customHeight="1" x14ac:dyDescent="0.45">
      <c r="B274" s="20"/>
      <c r="C274" s="20"/>
    </row>
    <row r="275" spans="2:3" ht="15.75" customHeight="1" x14ac:dyDescent="0.45">
      <c r="B275" s="20"/>
      <c r="C275" s="20"/>
    </row>
    <row r="276" spans="2:3" ht="15.75" customHeight="1" x14ac:dyDescent="0.45">
      <c r="B276" s="20"/>
      <c r="C276" s="20"/>
    </row>
    <row r="277" spans="2:3" ht="15.75" customHeight="1" x14ac:dyDescent="0.45">
      <c r="B277" s="20"/>
      <c r="C277" s="20"/>
    </row>
    <row r="278" spans="2:3" ht="15.75" customHeight="1" x14ac:dyDescent="0.45">
      <c r="B278" s="20"/>
      <c r="C278" s="20"/>
    </row>
    <row r="279" spans="2:3" ht="15.75" customHeight="1" x14ac:dyDescent="0.45">
      <c r="B279" s="20"/>
      <c r="C279" s="20"/>
    </row>
    <row r="280" spans="2:3" ht="15.75" customHeight="1" x14ac:dyDescent="0.45">
      <c r="B280" s="20"/>
      <c r="C280" s="20"/>
    </row>
    <row r="281" spans="2:3" ht="15.75" customHeight="1" x14ac:dyDescent="0.45">
      <c r="B281" s="20"/>
      <c r="C281" s="20"/>
    </row>
    <row r="282" spans="2:3" ht="15.75" customHeight="1" x14ac:dyDescent="0.45">
      <c r="B282" s="20"/>
      <c r="C282" s="20"/>
    </row>
    <row r="283" spans="2:3" ht="15.75" customHeight="1" x14ac:dyDescent="0.45">
      <c r="B283" s="20"/>
      <c r="C283" s="20"/>
    </row>
    <row r="284" spans="2:3" ht="15.75" customHeight="1" x14ac:dyDescent="0.45">
      <c r="B284" s="20"/>
      <c r="C284" s="20"/>
    </row>
    <row r="285" spans="2:3" ht="15.75" customHeight="1" x14ac:dyDescent="0.45">
      <c r="B285" s="20"/>
      <c r="C285" s="20"/>
    </row>
    <row r="286" spans="2:3" ht="15.75" customHeight="1" x14ac:dyDescent="0.45">
      <c r="B286" s="20"/>
      <c r="C286" s="20"/>
    </row>
    <row r="287" spans="2:3" ht="15.75" customHeight="1" x14ac:dyDescent="0.45">
      <c r="B287" s="20"/>
      <c r="C287" s="20"/>
    </row>
    <row r="288" spans="2:3" ht="15.75" customHeight="1" x14ac:dyDescent="0.45">
      <c r="B288" s="20"/>
      <c r="C288" s="20"/>
    </row>
    <row r="289" spans="2:3" ht="15.75" customHeight="1" x14ac:dyDescent="0.45">
      <c r="B289" s="20"/>
      <c r="C289" s="20"/>
    </row>
    <row r="290" spans="2:3" ht="15.75" customHeight="1" x14ac:dyDescent="0.45">
      <c r="B290" s="20"/>
      <c r="C290" s="20"/>
    </row>
    <row r="291" spans="2:3" ht="15.75" customHeight="1" x14ac:dyDescent="0.45"/>
    <row r="292" spans="2:3" ht="15.75" customHeight="1" x14ac:dyDescent="0.45"/>
    <row r="293" spans="2:3" ht="15.75" customHeight="1" x14ac:dyDescent="0.45"/>
    <row r="294" spans="2:3" ht="15.75" customHeight="1" x14ac:dyDescent="0.45"/>
    <row r="295" spans="2:3" ht="15.75" customHeight="1" x14ac:dyDescent="0.45"/>
    <row r="296" spans="2:3" ht="15.75" customHeight="1" x14ac:dyDescent="0.45"/>
    <row r="297" spans="2:3" ht="15.75" customHeight="1" x14ac:dyDescent="0.45"/>
    <row r="298" spans="2:3" ht="15.75" customHeight="1" x14ac:dyDescent="0.45"/>
    <row r="299" spans="2:3" ht="15.75" customHeight="1" x14ac:dyDescent="0.45"/>
    <row r="300" spans="2:3" ht="15.75" customHeight="1" x14ac:dyDescent="0.45"/>
    <row r="301" spans="2:3" ht="15.75" customHeight="1" x14ac:dyDescent="0.45"/>
    <row r="302" spans="2:3" ht="15.75" customHeight="1" x14ac:dyDescent="0.45"/>
    <row r="303" spans="2:3" ht="15.75" customHeight="1" x14ac:dyDescent="0.45"/>
    <row r="304" spans="2:3" ht="15.75" customHeight="1" x14ac:dyDescent="0.45"/>
    <row r="305" ht="15.75" customHeight="1" x14ac:dyDescent="0.45"/>
    <row r="306" ht="15.75" customHeight="1" x14ac:dyDescent="0.45"/>
    <row r="307" ht="15.75" customHeight="1" x14ac:dyDescent="0.45"/>
    <row r="308" ht="15.75" customHeight="1" x14ac:dyDescent="0.45"/>
    <row r="309" ht="15.75" customHeight="1" x14ac:dyDescent="0.45"/>
    <row r="310" ht="15.75" customHeight="1" x14ac:dyDescent="0.45"/>
    <row r="311" ht="15.75" customHeight="1" x14ac:dyDescent="0.45"/>
    <row r="312" ht="15.75" customHeight="1" x14ac:dyDescent="0.45"/>
    <row r="313" ht="15.75" customHeight="1" x14ac:dyDescent="0.45"/>
    <row r="314" ht="15.75" customHeight="1" x14ac:dyDescent="0.45"/>
    <row r="315" ht="15.75" customHeight="1" x14ac:dyDescent="0.45"/>
    <row r="316" ht="15.75" customHeight="1" x14ac:dyDescent="0.45"/>
    <row r="317" ht="15.75" customHeight="1" x14ac:dyDescent="0.45"/>
    <row r="318" ht="15.75" customHeight="1" x14ac:dyDescent="0.45"/>
    <row r="319" ht="15.75" customHeight="1" x14ac:dyDescent="0.45"/>
    <row r="320" ht="15.75" customHeight="1" x14ac:dyDescent="0.45"/>
    <row r="321" ht="15.75" customHeight="1" x14ac:dyDescent="0.45"/>
    <row r="322" ht="15.75" customHeight="1" x14ac:dyDescent="0.45"/>
    <row r="323" ht="15.75" customHeight="1" x14ac:dyDescent="0.45"/>
    <row r="324" ht="15.75" customHeight="1" x14ac:dyDescent="0.45"/>
    <row r="325" ht="15.75" customHeight="1" x14ac:dyDescent="0.45"/>
    <row r="326" ht="15.75" customHeight="1" x14ac:dyDescent="0.45"/>
    <row r="327" ht="15.75" customHeight="1" x14ac:dyDescent="0.45"/>
    <row r="328" ht="15.75" customHeight="1" x14ac:dyDescent="0.45"/>
    <row r="329" ht="15.75" customHeight="1" x14ac:dyDescent="0.45"/>
    <row r="330" ht="15.75" customHeight="1" x14ac:dyDescent="0.45"/>
    <row r="331" ht="15.75" customHeight="1" x14ac:dyDescent="0.45"/>
    <row r="332" ht="15.75" customHeight="1" x14ac:dyDescent="0.45"/>
    <row r="333" ht="15.75" customHeight="1" x14ac:dyDescent="0.45"/>
    <row r="334" ht="15.75" customHeight="1" x14ac:dyDescent="0.45"/>
    <row r="335" ht="15.75" customHeight="1" x14ac:dyDescent="0.45"/>
    <row r="336" ht="15.75" customHeight="1" x14ac:dyDescent="0.45"/>
    <row r="337" ht="15.75" customHeight="1" x14ac:dyDescent="0.45"/>
    <row r="338" ht="15.75" customHeight="1" x14ac:dyDescent="0.45"/>
    <row r="339" ht="15.75" customHeight="1" x14ac:dyDescent="0.45"/>
    <row r="340" ht="15.75" customHeight="1" x14ac:dyDescent="0.45"/>
    <row r="341" ht="15.75" customHeight="1" x14ac:dyDescent="0.45"/>
    <row r="342" ht="15.75" customHeight="1" x14ac:dyDescent="0.45"/>
    <row r="343" ht="15.75" customHeight="1" x14ac:dyDescent="0.45"/>
    <row r="344" ht="15.75" customHeight="1" x14ac:dyDescent="0.45"/>
    <row r="345" ht="15.75" customHeight="1" x14ac:dyDescent="0.45"/>
    <row r="346" ht="15.75" customHeight="1" x14ac:dyDescent="0.45"/>
    <row r="347" ht="15.75" customHeight="1" x14ac:dyDescent="0.45"/>
    <row r="348" ht="15.75" customHeight="1" x14ac:dyDescent="0.45"/>
    <row r="349" ht="15.75" customHeight="1" x14ac:dyDescent="0.45"/>
    <row r="350" ht="15.75" customHeight="1" x14ac:dyDescent="0.45"/>
    <row r="351" ht="15.75" customHeight="1" x14ac:dyDescent="0.45"/>
    <row r="352" ht="15.75" customHeight="1" x14ac:dyDescent="0.45"/>
    <row r="353" ht="15.75" customHeight="1" x14ac:dyDescent="0.45"/>
    <row r="354" ht="15.75" customHeight="1" x14ac:dyDescent="0.45"/>
    <row r="355" ht="15.75" customHeight="1" x14ac:dyDescent="0.45"/>
    <row r="356" ht="15.75" customHeight="1" x14ac:dyDescent="0.45"/>
    <row r="357" ht="15.75" customHeight="1" x14ac:dyDescent="0.45"/>
    <row r="358" ht="15.75" customHeight="1" x14ac:dyDescent="0.45"/>
    <row r="359" ht="15.75" customHeight="1" x14ac:dyDescent="0.45"/>
    <row r="360" ht="15.75" customHeight="1" x14ac:dyDescent="0.45"/>
    <row r="361" ht="15.75" customHeight="1" x14ac:dyDescent="0.45"/>
    <row r="362" ht="15.75" customHeight="1" x14ac:dyDescent="0.45"/>
    <row r="363" ht="15.75" customHeight="1" x14ac:dyDescent="0.45"/>
    <row r="364" ht="15.75" customHeight="1" x14ac:dyDescent="0.45"/>
    <row r="365" ht="15.75" customHeight="1" x14ac:dyDescent="0.45"/>
    <row r="366" ht="15.75" customHeight="1" x14ac:dyDescent="0.45"/>
    <row r="367" ht="15.75" customHeight="1" x14ac:dyDescent="0.45"/>
    <row r="368" ht="15.75" customHeight="1" x14ac:dyDescent="0.45"/>
    <row r="369" ht="15.75" customHeight="1" x14ac:dyDescent="0.45"/>
    <row r="370" ht="15.75" customHeight="1" x14ac:dyDescent="0.45"/>
    <row r="371" ht="15.75" customHeight="1" x14ac:dyDescent="0.45"/>
    <row r="372" ht="15.75" customHeight="1" x14ac:dyDescent="0.45"/>
    <row r="373" ht="15.75" customHeight="1" x14ac:dyDescent="0.45"/>
    <row r="374" ht="15.75" customHeight="1" x14ac:dyDescent="0.45"/>
    <row r="375" ht="15.75" customHeight="1" x14ac:dyDescent="0.45"/>
    <row r="376" ht="15.75" customHeight="1" x14ac:dyDescent="0.45"/>
    <row r="377" ht="15.75" customHeight="1" x14ac:dyDescent="0.45"/>
    <row r="378" ht="15.75" customHeight="1" x14ac:dyDescent="0.45"/>
    <row r="379" ht="15.75" customHeight="1" x14ac:dyDescent="0.45"/>
    <row r="380" ht="15.75" customHeight="1" x14ac:dyDescent="0.45"/>
    <row r="381" ht="15.75" customHeight="1" x14ac:dyDescent="0.45"/>
    <row r="382" ht="15.75" customHeight="1" x14ac:dyDescent="0.45"/>
    <row r="383" ht="15.75" customHeight="1" x14ac:dyDescent="0.45"/>
    <row r="384" ht="15.75" customHeight="1" x14ac:dyDescent="0.45"/>
    <row r="385" ht="15.75" customHeight="1" x14ac:dyDescent="0.45"/>
    <row r="386" ht="15.75" customHeight="1" x14ac:dyDescent="0.45"/>
    <row r="387" ht="15.75" customHeight="1" x14ac:dyDescent="0.45"/>
    <row r="388" ht="15.75" customHeight="1" x14ac:dyDescent="0.45"/>
    <row r="389" ht="15.75" customHeight="1" x14ac:dyDescent="0.45"/>
    <row r="390" ht="15.75" customHeight="1" x14ac:dyDescent="0.45"/>
    <row r="391" ht="15.75" customHeight="1" x14ac:dyDescent="0.45"/>
    <row r="392" ht="15.75" customHeight="1" x14ac:dyDescent="0.45"/>
    <row r="393" ht="15.75" customHeight="1" x14ac:dyDescent="0.45"/>
    <row r="394" ht="15.75" customHeight="1" x14ac:dyDescent="0.45"/>
    <row r="395" ht="15.75" customHeight="1" x14ac:dyDescent="0.45"/>
    <row r="396" ht="15.75" customHeight="1" x14ac:dyDescent="0.45"/>
    <row r="397" ht="15.75" customHeight="1" x14ac:dyDescent="0.45"/>
    <row r="398" ht="15.75" customHeight="1" x14ac:dyDescent="0.45"/>
    <row r="399" ht="15.75" customHeight="1" x14ac:dyDescent="0.45"/>
    <row r="400" ht="15.75" customHeight="1" x14ac:dyDescent="0.45"/>
    <row r="401" ht="15.75" customHeight="1" x14ac:dyDescent="0.45"/>
    <row r="402" ht="15.75" customHeight="1" x14ac:dyDescent="0.45"/>
    <row r="403" ht="15.75" customHeight="1" x14ac:dyDescent="0.45"/>
    <row r="404" ht="15.75" customHeight="1" x14ac:dyDescent="0.45"/>
    <row r="405" ht="15.75" customHeight="1" x14ac:dyDescent="0.45"/>
    <row r="406" ht="15.75" customHeight="1" x14ac:dyDescent="0.45"/>
    <row r="407" ht="15.75" customHeight="1" x14ac:dyDescent="0.45"/>
    <row r="408" ht="15.75" customHeight="1" x14ac:dyDescent="0.45"/>
    <row r="409" ht="15.75" customHeight="1" x14ac:dyDescent="0.45"/>
    <row r="410" ht="15.75" customHeight="1" x14ac:dyDescent="0.45"/>
    <row r="411" ht="15.75" customHeight="1" x14ac:dyDescent="0.45"/>
    <row r="412" ht="15.75" customHeight="1" x14ac:dyDescent="0.45"/>
    <row r="413" ht="15.75" customHeight="1" x14ac:dyDescent="0.45"/>
    <row r="414" ht="15.75" customHeight="1" x14ac:dyDescent="0.45"/>
    <row r="415" ht="15.75" customHeight="1" x14ac:dyDescent="0.45"/>
    <row r="416" ht="15.75" customHeight="1" x14ac:dyDescent="0.45"/>
    <row r="417" ht="15.75" customHeight="1" x14ac:dyDescent="0.45"/>
    <row r="418" ht="15.75" customHeight="1" x14ac:dyDescent="0.45"/>
    <row r="419" ht="15.75" customHeight="1" x14ac:dyDescent="0.45"/>
    <row r="420" ht="15.75" customHeight="1" x14ac:dyDescent="0.45"/>
    <row r="421" ht="15.75" customHeight="1" x14ac:dyDescent="0.45"/>
    <row r="422" ht="15.75" customHeight="1" x14ac:dyDescent="0.45"/>
    <row r="423" ht="15.75" customHeight="1" x14ac:dyDescent="0.45"/>
    <row r="424" ht="15.75" customHeight="1" x14ac:dyDescent="0.45"/>
    <row r="425" ht="15.75" customHeight="1" x14ac:dyDescent="0.45"/>
    <row r="426" ht="15.75" customHeight="1" x14ac:dyDescent="0.45"/>
    <row r="427" ht="15.75" customHeight="1" x14ac:dyDescent="0.45"/>
    <row r="428" ht="15.75" customHeight="1" x14ac:dyDescent="0.45"/>
    <row r="429" ht="15.75" customHeight="1" x14ac:dyDescent="0.45"/>
    <row r="430" ht="15.75" customHeight="1" x14ac:dyDescent="0.45"/>
    <row r="431" ht="15.75" customHeight="1" x14ac:dyDescent="0.45"/>
    <row r="432" ht="15.75" customHeight="1" x14ac:dyDescent="0.45"/>
    <row r="433" ht="15.75" customHeight="1" x14ac:dyDescent="0.45"/>
    <row r="434" ht="15.75" customHeight="1" x14ac:dyDescent="0.45"/>
    <row r="435" ht="15.75" customHeight="1" x14ac:dyDescent="0.45"/>
    <row r="436" ht="15.75" customHeight="1" x14ac:dyDescent="0.45"/>
    <row r="437" ht="15.75" customHeight="1" x14ac:dyDescent="0.45"/>
    <row r="438" ht="15.75" customHeight="1" x14ac:dyDescent="0.45"/>
    <row r="439" ht="15.75" customHeight="1" x14ac:dyDescent="0.45"/>
    <row r="440" ht="15.75" customHeight="1" x14ac:dyDescent="0.45"/>
    <row r="441" ht="15.75" customHeight="1" x14ac:dyDescent="0.45"/>
    <row r="442" ht="15.75" customHeight="1" x14ac:dyDescent="0.45"/>
    <row r="443" ht="15.75" customHeight="1" x14ac:dyDescent="0.45"/>
    <row r="444" ht="15.75" customHeight="1" x14ac:dyDescent="0.45"/>
    <row r="445" ht="15.75" customHeight="1" x14ac:dyDescent="0.45"/>
    <row r="446" ht="15.75" customHeight="1" x14ac:dyDescent="0.45"/>
    <row r="447" ht="15.75" customHeight="1" x14ac:dyDescent="0.45"/>
    <row r="448" ht="15.75" customHeight="1" x14ac:dyDescent="0.45"/>
    <row r="449" ht="15.75" customHeight="1" x14ac:dyDescent="0.45"/>
    <row r="450" ht="15.75" customHeight="1" x14ac:dyDescent="0.45"/>
    <row r="451" ht="15.75" customHeight="1" x14ac:dyDescent="0.45"/>
    <row r="452" ht="15.75" customHeight="1" x14ac:dyDescent="0.45"/>
    <row r="453" ht="15.75" customHeight="1" x14ac:dyDescent="0.45"/>
    <row r="454" ht="15.75" customHeight="1" x14ac:dyDescent="0.45"/>
    <row r="455" ht="15.75" customHeight="1" x14ac:dyDescent="0.45"/>
    <row r="456" ht="15.75" customHeight="1" x14ac:dyDescent="0.45"/>
    <row r="457" ht="15.75" customHeight="1" x14ac:dyDescent="0.45"/>
    <row r="458" ht="15.75" customHeight="1" x14ac:dyDescent="0.45"/>
    <row r="459" ht="15.75" customHeight="1" x14ac:dyDescent="0.45"/>
    <row r="460" ht="15.75" customHeight="1" x14ac:dyDescent="0.45"/>
    <row r="461" ht="15.75" customHeight="1" x14ac:dyDescent="0.45"/>
    <row r="462" ht="15.75" customHeight="1" x14ac:dyDescent="0.45"/>
    <row r="463" ht="15.75" customHeight="1" x14ac:dyDescent="0.45"/>
    <row r="464" ht="15.75" customHeight="1" x14ac:dyDescent="0.45"/>
    <row r="465" ht="15.75" customHeight="1" x14ac:dyDescent="0.45"/>
    <row r="466" ht="15.75" customHeight="1" x14ac:dyDescent="0.45"/>
    <row r="467" ht="15.75" customHeight="1" x14ac:dyDescent="0.45"/>
    <row r="468" ht="15.75" customHeight="1" x14ac:dyDescent="0.45"/>
    <row r="469" ht="15.75" customHeight="1" x14ac:dyDescent="0.45"/>
    <row r="470" ht="15.75" customHeight="1" x14ac:dyDescent="0.45"/>
    <row r="471" ht="15.75" customHeight="1" x14ac:dyDescent="0.45"/>
    <row r="472" ht="15.75" customHeight="1" x14ac:dyDescent="0.45"/>
    <row r="473" ht="15.75" customHeight="1" x14ac:dyDescent="0.45"/>
    <row r="474" ht="15.75" customHeight="1" x14ac:dyDescent="0.45"/>
    <row r="475" ht="15.75" customHeight="1" x14ac:dyDescent="0.45"/>
    <row r="476" ht="15.75" customHeight="1" x14ac:dyDescent="0.45"/>
    <row r="477" ht="15.75" customHeight="1" x14ac:dyDescent="0.45"/>
    <row r="478" ht="15.75" customHeight="1" x14ac:dyDescent="0.45"/>
    <row r="479" ht="15.75" customHeight="1" x14ac:dyDescent="0.45"/>
    <row r="480" ht="15.75" customHeight="1" x14ac:dyDescent="0.45"/>
    <row r="481" ht="15.75" customHeight="1" x14ac:dyDescent="0.45"/>
    <row r="482" ht="15.75" customHeight="1" x14ac:dyDescent="0.45"/>
    <row r="483" ht="15.75" customHeight="1" x14ac:dyDescent="0.45"/>
    <row r="484" ht="15.75" customHeight="1" x14ac:dyDescent="0.45"/>
    <row r="485" ht="15.75" customHeight="1" x14ac:dyDescent="0.45"/>
    <row r="486" ht="15.75" customHeight="1" x14ac:dyDescent="0.45"/>
    <row r="487" ht="15.75" customHeight="1" x14ac:dyDescent="0.45"/>
    <row r="488" ht="15.75" customHeight="1" x14ac:dyDescent="0.45"/>
    <row r="489" ht="15.75" customHeight="1" x14ac:dyDescent="0.45"/>
    <row r="490" ht="15.75" customHeight="1" x14ac:dyDescent="0.45"/>
    <row r="491" ht="15.75" customHeight="1" x14ac:dyDescent="0.45"/>
    <row r="492" ht="15.75" customHeight="1" x14ac:dyDescent="0.45"/>
    <row r="493" ht="15.75" customHeight="1" x14ac:dyDescent="0.45"/>
    <row r="494" ht="15.75" customHeight="1" x14ac:dyDescent="0.45"/>
    <row r="495" ht="15.75" customHeight="1" x14ac:dyDescent="0.45"/>
    <row r="496" ht="15.75" customHeight="1" x14ac:dyDescent="0.45"/>
    <row r="497" ht="15.75" customHeight="1" x14ac:dyDescent="0.45"/>
    <row r="498" ht="15.75" customHeight="1" x14ac:dyDescent="0.45"/>
    <row r="499" ht="15.75" customHeight="1" x14ac:dyDescent="0.45"/>
    <row r="500" ht="15.75" customHeight="1" x14ac:dyDescent="0.45"/>
    <row r="501" ht="15.75" customHeight="1" x14ac:dyDescent="0.45"/>
    <row r="502" ht="15.75" customHeight="1" x14ac:dyDescent="0.45"/>
    <row r="503" ht="15.75" customHeight="1" x14ac:dyDescent="0.45"/>
    <row r="504" ht="15.75" customHeight="1" x14ac:dyDescent="0.45"/>
    <row r="505" ht="15.75" customHeight="1" x14ac:dyDescent="0.45"/>
    <row r="506" ht="15.75" customHeight="1" x14ac:dyDescent="0.45"/>
    <row r="507" ht="15.75" customHeight="1" x14ac:dyDescent="0.45"/>
    <row r="508" ht="15.75" customHeight="1" x14ac:dyDescent="0.45"/>
    <row r="509" ht="15.75" customHeight="1" x14ac:dyDescent="0.45"/>
    <row r="510" ht="15.75" customHeight="1" x14ac:dyDescent="0.45"/>
    <row r="511" ht="15.75" customHeight="1" x14ac:dyDescent="0.45"/>
    <row r="512" ht="15.75" customHeight="1" x14ac:dyDescent="0.45"/>
    <row r="513" ht="15.75" customHeight="1" x14ac:dyDescent="0.45"/>
    <row r="514" ht="15.75" customHeight="1" x14ac:dyDescent="0.45"/>
    <row r="515" ht="15.75" customHeight="1" x14ac:dyDescent="0.45"/>
    <row r="516" ht="15.75" customHeight="1" x14ac:dyDescent="0.45"/>
    <row r="517" ht="15.75" customHeight="1" x14ac:dyDescent="0.45"/>
    <row r="518" ht="15.75" customHeight="1" x14ac:dyDescent="0.45"/>
    <row r="519" ht="15.75" customHeight="1" x14ac:dyDescent="0.45"/>
    <row r="520" ht="15.75" customHeight="1" x14ac:dyDescent="0.45"/>
    <row r="521" ht="15.75" customHeight="1" x14ac:dyDescent="0.45"/>
    <row r="522" ht="15.75" customHeight="1" x14ac:dyDescent="0.45"/>
    <row r="523" ht="15.75" customHeight="1" x14ac:dyDescent="0.45"/>
    <row r="524" ht="15.75" customHeight="1" x14ac:dyDescent="0.45"/>
    <row r="525" ht="15.75" customHeight="1" x14ac:dyDescent="0.45"/>
    <row r="526" ht="15.75" customHeight="1" x14ac:dyDescent="0.45"/>
    <row r="527" ht="15.75" customHeight="1" x14ac:dyDescent="0.45"/>
    <row r="528" ht="15.75" customHeight="1" x14ac:dyDescent="0.45"/>
    <row r="529" ht="15.75" customHeight="1" x14ac:dyDescent="0.45"/>
    <row r="530" ht="15.75" customHeight="1" x14ac:dyDescent="0.45"/>
    <row r="531" ht="15.75" customHeight="1" x14ac:dyDescent="0.45"/>
    <row r="532" ht="15.75" customHeight="1" x14ac:dyDescent="0.45"/>
    <row r="533" ht="15.75" customHeight="1" x14ac:dyDescent="0.45"/>
    <row r="534" ht="15.75" customHeight="1" x14ac:dyDescent="0.45"/>
    <row r="535" ht="15.75" customHeight="1" x14ac:dyDescent="0.45"/>
    <row r="536" ht="15.75" customHeight="1" x14ac:dyDescent="0.45"/>
    <row r="537" ht="15.75" customHeight="1" x14ac:dyDescent="0.45"/>
    <row r="538" ht="15.75" customHeight="1" x14ac:dyDescent="0.45"/>
    <row r="539" ht="15.75" customHeight="1" x14ac:dyDescent="0.45"/>
    <row r="540" ht="15.75" customHeight="1" x14ac:dyDescent="0.45"/>
    <row r="541" ht="15.75" customHeight="1" x14ac:dyDescent="0.45"/>
    <row r="542" ht="15.75" customHeight="1" x14ac:dyDescent="0.45"/>
    <row r="543" ht="15.75" customHeight="1" x14ac:dyDescent="0.45"/>
    <row r="544" ht="15.75" customHeight="1" x14ac:dyDescent="0.45"/>
    <row r="545" ht="15.75" customHeight="1" x14ac:dyDescent="0.45"/>
    <row r="546" ht="15.75" customHeight="1" x14ac:dyDescent="0.45"/>
    <row r="547" ht="15.75" customHeight="1" x14ac:dyDescent="0.45"/>
    <row r="548" ht="15.75" customHeight="1" x14ac:dyDescent="0.45"/>
    <row r="549" ht="15.75" customHeight="1" x14ac:dyDescent="0.45"/>
    <row r="550" ht="15.75" customHeight="1" x14ac:dyDescent="0.45"/>
    <row r="551" ht="15.75" customHeight="1" x14ac:dyDescent="0.45"/>
    <row r="552" ht="15.75" customHeight="1" x14ac:dyDescent="0.45"/>
    <row r="553" ht="15.75" customHeight="1" x14ac:dyDescent="0.45"/>
    <row r="554" ht="15.75" customHeight="1" x14ac:dyDescent="0.45"/>
    <row r="555" ht="15.75" customHeight="1" x14ac:dyDescent="0.45"/>
    <row r="556" ht="15.75" customHeight="1" x14ac:dyDescent="0.45"/>
    <row r="557" ht="15.75" customHeight="1" x14ac:dyDescent="0.45"/>
    <row r="558" ht="15.75" customHeight="1" x14ac:dyDescent="0.45"/>
    <row r="559" ht="15.75" customHeight="1" x14ac:dyDescent="0.45"/>
    <row r="560" ht="15.75" customHeight="1" x14ac:dyDescent="0.45"/>
    <row r="561" ht="15.75" customHeight="1" x14ac:dyDescent="0.45"/>
    <row r="562" ht="15.75" customHeight="1" x14ac:dyDescent="0.45"/>
    <row r="563" ht="15.75" customHeight="1" x14ac:dyDescent="0.45"/>
    <row r="564" ht="15.75" customHeight="1" x14ac:dyDescent="0.45"/>
    <row r="565" ht="15.75" customHeight="1" x14ac:dyDescent="0.45"/>
    <row r="566" ht="15.75" customHeight="1" x14ac:dyDescent="0.45"/>
    <row r="567" ht="15.75" customHeight="1" x14ac:dyDescent="0.45"/>
    <row r="568" ht="15.75" customHeight="1" x14ac:dyDescent="0.45"/>
    <row r="569" ht="15.75" customHeight="1" x14ac:dyDescent="0.45"/>
    <row r="570" ht="15.75" customHeight="1" x14ac:dyDescent="0.45"/>
    <row r="571" ht="15.75" customHeight="1" x14ac:dyDescent="0.45"/>
    <row r="572" ht="15.75" customHeight="1" x14ac:dyDescent="0.45"/>
    <row r="573" ht="15.75" customHeight="1" x14ac:dyDescent="0.45"/>
    <row r="574" ht="15.75" customHeight="1" x14ac:dyDescent="0.45"/>
    <row r="575" ht="15.75" customHeight="1" x14ac:dyDescent="0.45"/>
    <row r="576" ht="15.75" customHeight="1" x14ac:dyDescent="0.45"/>
    <row r="577" ht="15.75" customHeight="1" x14ac:dyDescent="0.45"/>
    <row r="578" ht="15.75" customHeight="1" x14ac:dyDescent="0.45"/>
    <row r="579" ht="15.75" customHeight="1" x14ac:dyDescent="0.45"/>
    <row r="580" ht="15.75" customHeight="1" x14ac:dyDescent="0.45"/>
    <row r="581" ht="15.75" customHeight="1" x14ac:dyDescent="0.45"/>
    <row r="582" ht="15.75" customHeight="1" x14ac:dyDescent="0.45"/>
    <row r="583" ht="15.75" customHeight="1" x14ac:dyDescent="0.45"/>
    <row r="584" ht="15.75" customHeight="1" x14ac:dyDescent="0.45"/>
    <row r="585" ht="15.75" customHeight="1" x14ac:dyDescent="0.45"/>
    <row r="586" ht="15.75" customHeight="1" x14ac:dyDescent="0.45"/>
    <row r="587" ht="15.75" customHeight="1" x14ac:dyDescent="0.45"/>
    <row r="588" ht="15.75" customHeight="1" x14ac:dyDescent="0.45"/>
    <row r="589" ht="15.75" customHeight="1" x14ac:dyDescent="0.45"/>
    <row r="590" ht="15.75" customHeight="1" x14ac:dyDescent="0.45"/>
    <row r="591" ht="15.75" customHeight="1" x14ac:dyDescent="0.45"/>
    <row r="592" ht="15.75" customHeight="1" x14ac:dyDescent="0.45"/>
    <row r="593" ht="15.75" customHeight="1" x14ac:dyDescent="0.45"/>
    <row r="594" ht="15.75" customHeight="1" x14ac:dyDescent="0.45"/>
    <row r="595" ht="15.75" customHeight="1" x14ac:dyDescent="0.45"/>
    <row r="596" ht="15.75" customHeight="1" x14ac:dyDescent="0.45"/>
    <row r="597" ht="15.75" customHeight="1" x14ac:dyDescent="0.45"/>
    <row r="598" ht="15.75" customHeight="1" x14ac:dyDescent="0.45"/>
    <row r="599" ht="15.75" customHeight="1" x14ac:dyDescent="0.45"/>
    <row r="600" ht="15.75" customHeight="1" x14ac:dyDescent="0.45"/>
    <row r="601" ht="15.75" customHeight="1" x14ac:dyDescent="0.45"/>
    <row r="602" ht="15.75" customHeight="1" x14ac:dyDescent="0.45"/>
    <row r="603" ht="15.75" customHeight="1" x14ac:dyDescent="0.45"/>
    <row r="604" ht="15.75" customHeight="1" x14ac:dyDescent="0.45"/>
    <row r="605" ht="15.75" customHeight="1" x14ac:dyDescent="0.45"/>
    <row r="606" ht="15.75" customHeight="1" x14ac:dyDescent="0.45"/>
    <row r="607" ht="15.75" customHeight="1" x14ac:dyDescent="0.45"/>
    <row r="608" ht="15.75" customHeight="1" x14ac:dyDescent="0.45"/>
    <row r="609" ht="15.75" customHeight="1" x14ac:dyDescent="0.45"/>
    <row r="610" ht="15.75" customHeight="1" x14ac:dyDescent="0.45"/>
    <row r="611" ht="15.75" customHeight="1" x14ac:dyDescent="0.45"/>
    <row r="612" ht="15.75" customHeight="1" x14ac:dyDescent="0.45"/>
    <row r="613" ht="15.75" customHeight="1" x14ac:dyDescent="0.45"/>
    <row r="614" ht="15.75" customHeight="1" x14ac:dyDescent="0.45"/>
    <row r="615" ht="15.75" customHeight="1" x14ac:dyDescent="0.45"/>
    <row r="616" ht="15.75" customHeight="1" x14ac:dyDescent="0.45"/>
    <row r="617" ht="15.75" customHeight="1" x14ac:dyDescent="0.45"/>
    <row r="618" ht="15.75" customHeight="1" x14ac:dyDescent="0.45"/>
    <row r="619" ht="15.75" customHeight="1" x14ac:dyDescent="0.45"/>
    <row r="620" ht="15.75" customHeight="1" x14ac:dyDescent="0.45"/>
    <row r="621" ht="15.75" customHeight="1" x14ac:dyDescent="0.45"/>
    <row r="622" ht="15.75" customHeight="1" x14ac:dyDescent="0.45"/>
    <row r="623" ht="15.75" customHeight="1" x14ac:dyDescent="0.45"/>
    <row r="624" ht="15.75" customHeight="1" x14ac:dyDescent="0.45"/>
    <row r="625" ht="15.75" customHeight="1" x14ac:dyDescent="0.45"/>
    <row r="626" ht="15.75" customHeight="1" x14ac:dyDescent="0.45"/>
    <row r="627" ht="15.75" customHeight="1" x14ac:dyDescent="0.45"/>
    <row r="628" ht="15.75" customHeight="1" x14ac:dyDescent="0.45"/>
    <row r="629" ht="15.75" customHeight="1" x14ac:dyDescent="0.45"/>
    <row r="630" ht="15.75" customHeight="1" x14ac:dyDescent="0.45"/>
    <row r="631" ht="15.75" customHeight="1" x14ac:dyDescent="0.45"/>
    <row r="632" ht="15.75" customHeight="1" x14ac:dyDescent="0.45"/>
    <row r="633" ht="15.75" customHeight="1" x14ac:dyDescent="0.45"/>
    <row r="634" ht="15.75" customHeight="1" x14ac:dyDescent="0.45"/>
    <row r="635" ht="15.75" customHeight="1" x14ac:dyDescent="0.45"/>
    <row r="636" ht="15.75" customHeight="1" x14ac:dyDescent="0.45"/>
    <row r="637" ht="15.75" customHeight="1" x14ac:dyDescent="0.45"/>
    <row r="638" ht="15.75" customHeight="1" x14ac:dyDescent="0.45"/>
    <row r="639" ht="15.75" customHeight="1" x14ac:dyDescent="0.45"/>
    <row r="640" ht="15.75" customHeight="1" x14ac:dyDescent="0.45"/>
    <row r="641" ht="15.75" customHeight="1" x14ac:dyDescent="0.45"/>
    <row r="642" ht="15.75" customHeight="1" x14ac:dyDescent="0.45"/>
    <row r="643" ht="15.75" customHeight="1" x14ac:dyDescent="0.45"/>
    <row r="644" ht="15.75" customHeight="1" x14ac:dyDescent="0.45"/>
    <row r="645" ht="15.75" customHeight="1" x14ac:dyDescent="0.45"/>
    <row r="646" ht="15.75" customHeight="1" x14ac:dyDescent="0.45"/>
    <row r="647" ht="15.75" customHeight="1" x14ac:dyDescent="0.45"/>
    <row r="648" ht="15.75" customHeight="1" x14ac:dyDescent="0.45"/>
    <row r="649" ht="15.75" customHeight="1" x14ac:dyDescent="0.45"/>
    <row r="650" ht="15.75" customHeight="1" x14ac:dyDescent="0.45"/>
    <row r="651" ht="15.75" customHeight="1" x14ac:dyDescent="0.45"/>
    <row r="652" ht="15.75" customHeight="1" x14ac:dyDescent="0.45"/>
    <row r="653" ht="15.75" customHeight="1" x14ac:dyDescent="0.45"/>
    <row r="654" ht="15.75" customHeight="1" x14ac:dyDescent="0.45"/>
    <row r="655" ht="15.75" customHeight="1" x14ac:dyDescent="0.45"/>
    <row r="656" ht="15.75" customHeight="1" x14ac:dyDescent="0.45"/>
    <row r="657" ht="15.75" customHeight="1" x14ac:dyDescent="0.45"/>
    <row r="658" ht="15.75" customHeight="1" x14ac:dyDescent="0.45"/>
    <row r="659" ht="15.75" customHeight="1" x14ac:dyDescent="0.45"/>
    <row r="660" ht="15.75" customHeight="1" x14ac:dyDescent="0.45"/>
    <row r="661" ht="15.75" customHeight="1" x14ac:dyDescent="0.45"/>
    <row r="662" ht="15.75" customHeight="1" x14ac:dyDescent="0.45"/>
    <row r="663" ht="15.75" customHeight="1" x14ac:dyDescent="0.45"/>
    <row r="664" ht="15.75" customHeight="1" x14ac:dyDescent="0.45"/>
    <row r="665" ht="15.75" customHeight="1" x14ac:dyDescent="0.45"/>
    <row r="666" ht="15.75" customHeight="1" x14ac:dyDescent="0.45"/>
    <row r="667" ht="15.75" customHeight="1" x14ac:dyDescent="0.45"/>
    <row r="668" ht="15.75" customHeight="1" x14ac:dyDescent="0.45"/>
    <row r="669" ht="15.75" customHeight="1" x14ac:dyDescent="0.45"/>
    <row r="670" ht="15.75" customHeight="1" x14ac:dyDescent="0.45"/>
    <row r="671" ht="15.75" customHeight="1" x14ac:dyDescent="0.45"/>
    <row r="672" ht="15.75" customHeight="1" x14ac:dyDescent="0.45"/>
    <row r="673" ht="15.75" customHeight="1" x14ac:dyDescent="0.45"/>
    <row r="674" ht="15.75" customHeight="1" x14ac:dyDescent="0.45"/>
    <row r="675" ht="15.75" customHeight="1" x14ac:dyDescent="0.45"/>
    <row r="676" ht="15.75" customHeight="1" x14ac:dyDescent="0.45"/>
    <row r="677" ht="15.75" customHeight="1" x14ac:dyDescent="0.45"/>
    <row r="678" ht="15.75" customHeight="1" x14ac:dyDescent="0.45"/>
    <row r="679" ht="15.75" customHeight="1" x14ac:dyDescent="0.45"/>
    <row r="680" ht="15.75" customHeight="1" x14ac:dyDescent="0.45"/>
    <row r="681" ht="15.75" customHeight="1" x14ac:dyDescent="0.45"/>
    <row r="682" ht="15.75" customHeight="1" x14ac:dyDescent="0.45"/>
    <row r="683" ht="15.75" customHeight="1" x14ac:dyDescent="0.45"/>
    <row r="684" ht="15.75" customHeight="1" x14ac:dyDescent="0.45"/>
    <row r="685" ht="15.75" customHeight="1" x14ac:dyDescent="0.45"/>
    <row r="686" ht="15.75" customHeight="1" x14ac:dyDescent="0.45"/>
    <row r="687" ht="15.75" customHeight="1" x14ac:dyDescent="0.45"/>
    <row r="688" ht="15.75" customHeight="1" x14ac:dyDescent="0.45"/>
    <row r="689" ht="15.75" customHeight="1" x14ac:dyDescent="0.45"/>
    <row r="690" ht="15.75" customHeight="1" x14ac:dyDescent="0.45"/>
    <row r="691" ht="15.75" customHeight="1" x14ac:dyDescent="0.45"/>
    <row r="692" ht="15.75" customHeight="1" x14ac:dyDescent="0.45"/>
    <row r="693" ht="15.75" customHeight="1" x14ac:dyDescent="0.45"/>
    <row r="694" ht="15.75" customHeight="1" x14ac:dyDescent="0.45"/>
    <row r="695" ht="15.75" customHeight="1" x14ac:dyDescent="0.45"/>
    <row r="696" ht="15.75" customHeight="1" x14ac:dyDescent="0.45"/>
    <row r="697" ht="15.75" customHeight="1" x14ac:dyDescent="0.45"/>
    <row r="698" ht="15.75" customHeight="1" x14ac:dyDescent="0.45"/>
    <row r="699" ht="15.75" customHeight="1" x14ac:dyDescent="0.45"/>
    <row r="700" ht="15.75" customHeight="1" x14ac:dyDescent="0.45"/>
    <row r="701" ht="15.75" customHeight="1" x14ac:dyDescent="0.45"/>
    <row r="702" ht="15.75" customHeight="1" x14ac:dyDescent="0.45"/>
    <row r="703" ht="15.75" customHeight="1" x14ac:dyDescent="0.45"/>
    <row r="704" ht="15.75" customHeight="1" x14ac:dyDescent="0.45"/>
    <row r="705" ht="15.75" customHeight="1" x14ac:dyDescent="0.45"/>
    <row r="706" ht="15.75" customHeight="1" x14ac:dyDescent="0.45"/>
    <row r="707" ht="15.75" customHeight="1" x14ac:dyDescent="0.45"/>
    <row r="708" ht="15.75" customHeight="1" x14ac:dyDescent="0.45"/>
    <row r="709" ht="15.75" customHeight="1" x14ac:dyDescent="0.45"/>
    <row r="710" ht="15.75" customHeight="1" x14ac:dyDescent="0.45"/>
    <row r="711" ht="15.75" customHeight="1" x14ac:dyDescent="0.45"/>
    <row r="712" ht="15.75" customHeight="1" x14ac:dyDescent="0.45"/>
    <row r="713" ht="15.75" customHeight="1" x14ac:dyDescent="0.45"/>
    <row r="714" ht="15.75" customHeight="1" x14ac:dyDescent="0.45"/>
    <row r="715" ht="15.75" customHeight="1" x14ac:dyDescent="0.45"/>
    <row r="716" ht="15.75" customHeight="1" x14ac:dyDescent="0.45"/>
    <row r="717" ht="15.75" customHeight="1" x14ac:dyDescent="0.45"/>
    <row r="718" ht="15.75" customHeight="1" x14ac:dyDescent="0.45"/>
    <row r="719" ht="15.75" customHeight="1" x14ac:dyDescent="0.45"/>
    <row r="720" ht="15.75" customHeight="1" x14ac:dyDescent="0.45"/>
    <row r="721" ht="15.75" customHeight="1" x14ac:dyDescent="0.45"/>
    <row r="722" ht="15.75" customHeight="1" x14ac:dyDescent="0.45"/>
    <row r="723" ht="15.75" customHeight="1" x14ac:dyDescent="0.45"/>
    <row r="724" ht="15.75" customHeight="1" x14ac:dyDescent="0.45"/>
    <row r="725" ht="15.75" customHeight="1" x14ac:dyDescent="0.45"/>
    <row r="726" ht="15.75" customHeight="1" x14ac:dyDescent="0.45"/>
    <row r="727" ht="15.75" customHeight="1" x14ac:dyDescent="0.45"/>
    <row r="728" ht="15.75" customHeight="1" x14ac:dyDescent="0.45"/>
    <row r="729" ht="15.75" customHeight="1" x14ac:dyDescent="0.45"/>
    <row r="730" ht="15.75" customHeight="1" x14ac:dyDescent="0.45"/>
    <row r="731" ht="15.75" customHeight="1" x14ac:dyDescent="0.45"/>
    <row r="732" ht="15.75" customHeight="1" x14ac:dyDescent="0.45"/>
    <row r="733" ht="15.75" customHeight="1" x14ac:dyDescent="0.45"/>
    <row r="734" ht="15.75" customHeight="1" x14ac:dyDescent="0.45"/>
    <row r="735" ht="15.75" customHeight="1" x14ac:dyDescent="0.45"/>
    <row r="736" ht="15.75" customHeight="1" x14ac:dyDescent="0.45"/>
    <row r="737" ht="15.75" customHeight="1" x14ac:dyDescent="0.45"/>
    <row r="738" ht="15.75" customHeight="1" x14ac:dyDescent="0.45"/>
    <row r="739" ht="15.75" customHeight="1" x14ac:dyDescent="0.45"/>
    <row r="740" ht="15.75" customHeight="1" x14ac:dyDescent="0.45"/>
    <row r="741" ht="15.75" customHeight="1" x14ac:dyDescent="0.45"/>
    <row r="742" ht="15.75" customHeight="1" x14ac:dyDescent="0.45"/>
    <row r="743" ht="15.75" customHeight="1" x14ac:dyDescent="0.45"/>
    <row r="744" ht="15.75" customHeight="1" x14ac:dyDescent="0.45"/>
    <row r="745" ht="15.75" customHeight="1" x14ac:dyDescent="0.45"/>
    <row r="746" ht="15.75" customHeight="1" x14ac:dyDescent="0.45"/>
    <row r="747" ht="15.75" customHeight="1" x14ac:dyDescent="0.45"/>
    <row r="748" ht="15.75" customHeight="1" x14ac:dyDescent="0.45"/>
    <row r="749" ht="15.75" customHeight="1" x14ac:dyDescent="0.45"/>
    <row r="750" ht="15.75" customHeight="1" x14ac:dyDescent="0.45"/>
    <row r="751" ht="15.75" customHeight="1" x14ac:dyDescent="0.45"/>
    <row r="752" ht="15.75" customHeight="1" x14ac:dyDescent="0.45"/>
    <row r="753" ht="15.75" customHeight="1" x14ac:dyDescent="0.45"/>
    <row r="754" ht="15.75" customHeight="1" x14ac:dyDescent="0.45"/>
    <row r="755" ht="15.75" customHeight="1" x14ac:dyDescent="0.45"/>
    <row r="756" ht="15.75" customHeight="1" x14ac:dyDescent="0.45"/>
    <row r="757" ht="15.75" customHeight="1" x14ac:dyDescent="0.45"/>
    <row r="758" ht="15.75" customHeight="1" x14ac:dyDescent="0.45"/>
    <row r="759" ht="15.75" customHeight="1" x14ac:dyDescent="0.45"/>
    <row r="760" ht="15.75" customHeight="1" x14ac:dyDescent="0.45"/>
    <row r="761" ht="15.75" customHeight="1" x14ac:dyDescent="0.45"/>
    <row r="762" ht="15.75" customHeight="1" x14ac:dyDescent="0.45"/>
    <row r="763" ht="15.75" customHeight="1" x14ac:dyDescent="0.45"/>
    <row r="764" ht="15.75" customHeight="1" x14ac:dyDescent="0.45"/>
    <row r="765" ht="15.75" customHeight="1" x14ac:dyDescent="0.45"/>
    <row r="766" ht="15.75" customHeight="1" x14ac:dyDescent="0.45"/>
    <row r="767" ht="15.75" customHeight="1" x14ac:dyDescent="0.45"/>
    <row r="768" ht="15.75" customHeight="1" x14ac:dyDescent="0.45"/>
    <row r="769" ht="15.75" customHeight="1" x14ac:dyDescent="0.45"/>
    <row r="770" ht="15.75" customHeight="1" x14ac:dyDescent="0.45"/>
    <row r="771" ht="15.75" customHeight="1" x14ac:dyDescent="0.45"/>
    <row r="772" ht="15.75" customHeight="1" x14ac:dyDescent="0.45"/>
    <row r="773" ht="15.75" customHeight="1" x14ac:dyDescent="0.45"/>
    <row r="774" ht="15.75" customHeight="1" x14ac:dyDescent="0.45"/>
    <row r="775" ht="15.75" customHeight="1" x14ac:dyDescent="0.45"/>
    <row r="776" ht="15.75" customHeight="1" x14ac:dyDescent="0.45"/>
    <row r="777" ht="15.75" customHeight="1" x14ac:dyDescent="0.45"/>
    <row r="778" ht="15.75" customHeight="1" x14ac:dyDescent="0.45"/>
    <row r="779" ht="15.75" customHeight="1" x14ac:dyDescent="0.45"/>
    <row r="780" ht="15.75" customHeight="1" x14ac:dyDescent="0.45"/>
    <row r="781" ht="15.75" customHeight="1" x14ac:dyDescent="0.45"/>
    <row r="782" ht="15.75" customHeight="1" x14ac:dyDescent="0.45"/>
    <row r="783" ht="15.75" customHeight="1" x14ac:dyDescent="0.45"/>
    <row r="784" ht="15.75" customHeight="1" x14ac:dyDescent="0.45"/>
    <row r="785" ht="15.75" customHeight="1" x14ac:dyDescent="0.45"/>
    <row r="786" ht="15.75" customHeight="1" x14ac:dyDescent="0.45"/>
    <row r="787" ht="15.75" customHeight="1" x14ac:dyDescent="0.45"/>
    <row r="788" ht="15.75" customHeight="1" x14ac:dyDescent="0.45"/>
    <row r="789" ht="15.75" customHeight="1" x14ac:dyDescent="0.45"/>
    <row r="790" ht="15.75" customHeight="1" x14ac:dyDescent="0.45"/>
    <row r="791" ht="15.75" customHeight="1" x14ac:dyDescent="0.45"/>
    <row r="792" ht="15.75" customHeight="1" x14ac:dyDescent="0.45"/>
    <row r="793" ht="15.75" customHeight="1" x14ac:dyDescent="0.45"/>
    <row r="794" ht="15.75" customHeight="1" x14ac:dyDescent="0.45"/>
    <row r="795" ht="15.75" customHeight="1" x14ac:dyDescent="0.45"/>
    <row r="796" ht="15.75" customHeight="1" x14ac:dyDescent="0.45"/>
    <row r="797" ht="15.75" customHeight="1" x14ac:dyDescent="0.45"/>
    <row r="798" ht="15.75" customHeight="1" x14ac:dyDescent="0.45"/>
    <row r="799" ht="15.75" customHeight="1" x14ac:dyDescent="0.45"/>
    <row r="800" ht="15.75" customHeight="1" x14ac:dyDescent="0.45"/>
    <row r="801" ht="15.75" customHeight="1" x14ac:dyDescent="0.45"/>
    <row r="802" ht="15.75" customHeight="1" x14ac:dyDescent="0.45"/>
    <row r="803" ht="15.75" customHeight="1" x14ac:dyDescent="0.45"/>
    <row r="804" ht="15.75" customHeight="1" x14ac:dyDescent="0.45"/>
    <row r="805" ht="15.75" customHeight="1" x14ac:dyDescent="0.45"/>
    <row r="806" ht="15.75" customHeight="1" x14ac:dyDescent="0.45"/>
    <row r="807" ht="15.75" customHeight="1" x14ac:dyDescent="0.45"/>
    <row r="808" ht="15.75" customHeight="1" x14ac:dyDescent="0.45"/>
    <row r="809" ht="15.75" customHeight="1" x14ac:dyDescent="0.45"/>
    <row r="810" ht="15.75" customHeight="1" x14ac:dyDescent="0.45"/>
    <row r="811" ht="15.75" customHeight="1" x14ac:dyDescent="0.45"/>
    <row r="812" ht="15.75" customHeight="1" x14ac:dyDescent="0.45"/>
    <row r="813" ht="15.75" customHeight="1" x14ac:dyDescent="0.45"/>
    <row r="814" ht="15.75" customHeight="1" x14ac:dyDescent="0.45"/>
    <row r="815" ht="15.75" customHeight="1" x14ac:dyDescent="0.45"/>
    <row r="816" ht="15.75" customHeight="1" x14ac:dyDescent="0.45"/>
    <row r="817" ht="15.75" customHeight="1" x14ac:dyDescent="0.45"/>
    <row r="818" ht="15.75" customHeight="1" x14ac:dyDescent="0.45"/>
    <row r="819" ht="15.75" customHeight="1" x14ac:dyDescent="0.45"/>
    <row r="820" ht="15.75" customHeight="1" x14ac:dyDescent="0.45"/>
    <row r="821" ht="15.75" customHeight="1" x14ac:dyDescent="0.45"/>
    <row r="822" ht="15.75" customHeight="1" x14ac:dyDescent="0.45"/>
    <row r="823" ht="15.75" customHeight="1" x14ac:dyDescent="0.45"/>
    <row r="824" ht="15.75" customHeight="1" x14ac:dyDescent="0.45"/>
    <row r="825" ht="15.75" customHeight="1" x14ac:dyDescent="0.45"/>
    <row r="826" ht="15.75" customHeight="1" x14ac:dyDescent="0.45"/>
    <row r="827" ht="15.75" customHeight="1" x14ac:dyDescent="0.45"/>
    <row r="828" ht="15.75" customHeight="1" x14ac:dyDescent="0.45"/>
    <row r="829" ht="15.75" customHeight="1" x14ac:dyDescent="0.45"/>
    <row r="830" ht="15.75" customHeight="1" x14ac:dyDescent="0.45"/>
    <row r="831" ht="15.75" customHeight="1" x14ac:dyDescent="0.45"/>
    <row r="832" ht="15.75" customHeight="1" x14ac:dyDescent="0.45"/>
    <row r="833" ht="15.75" customHeight="1" x14ac:dyDescent="0.45"/>
    <row r="834" ht="15.75" customHeight="1" x14ac:dyDescent="0.45"/>
    <row r="835" ht="15.75" customHeight="1" x14ac:dyDescent="0.45"/>
    <row r="836" ht="15.75" customHeight="1" x14ac:dyDescent="0.45"/>
    <row r="837" ht="15.75" customHeight="1" x14ac:dyDescent="0.45"/>
    <row r="838" ht="15.75" customHeight="1" x14ac:dyDescent="0.45"/>
    <row r="839" ht="15.75" customHeight="1" x14ac:dyDescent="0.45"/>
    <row r="840" ht="15.75" customHeight="1" x14ac:dyDescent="0.45"/>
    <row r="841" ht="15.75" customHeight="1" x14ac:dyDescent="0.45"/>
    <row r="842" ht="15.75" customHeight="1" x14ac:dyDescent="0.45"/>
    <row r="843" ht="15.75" customHeight="1" x14ac:dyDescent="0.45"/>
    <row r="844" ht="15.75" customHeight="1" x14ac:dyDescent="0.45"/>
    <row r="845" ht="15.75" customHeight="1" x14ac:dyDescent="0.45"/>
    <row r="846" ht="15.75" customHeight="1" x14ac:dyDescent="0.45"/>
    <row r="847" ht="15.75" customHeight="1" x14ac:dyDescent="0.45"/>
    <row r="848" ht="15.75" customHeight="1" x14ac:dyDescent="0.45"/>
    <row r="849" ht="15.75" customHeight="1" x14ac:dyDescent="0.45"/>
    <row r="850" ht="15.75" customHeight="1" x14ac:dyDescent="0.45"/>
    <row r="851" ht="15.75" customHeight="1" x14ac:dyDescent="0.45"/>
    <row r="852" ht="15.75" customHeight="1" x14ac:dyDescent="0.45"/>
    <row r="853" ht="15.75" customHeight="1" x14ac:dyDescent="0.45"/>
    <row r="854" ht="15.75" customHeight="1" x14ac:dyDescent="0.45"/>
    <row r="855" ht="15.75" customHeight="1" x14ac:dyDescent="0.45"/>
    <row r="856" ht="15.75" customHeight="1" x14ac:dyDescent="0.45"/>
    <row r="857" ht="15.75" customHeight="1" x14ac:dyDescent="0.45"/>
    <row r="858" ht="15.75" customHeight="1" x14ac:dyDescent="0.45"/>
    <row r="859" ht="15.75" customHeight="1" x14ac:dyDescent="0.45"/>
    <row r="860" ht="15.75" customHeight="1" x14ac:dyDescent="0.45"/>
    <row r="861" ht="15.75" customHeight="1" x14ac:dyDescent="0.45"/>
    <row r="862" ht="15.75" customHeight="1" x14ac:dyDescent="0.45"/>
    <row r="863" ht="15.75" customHeight="1" x14ac:dyDescent="0.45"/>
    <row r="864" ht="15.75" customHeight="1" x14ac:dyDescent="0.45"/>
    <row r="865" ht="15.75" customHeight="1" x14ac:dyDescent="0.45"/>
    <row r="866" ht="15.75" customHeight="1" x14ac:dyDescent="0.45"/>
    <row r="867" ht="15.75" customHeight="1" x14ac:dyDescent="0.45"/>
    <row r="868" ht="15.75" customHeight="1" x14ac:dyDescent="0.45"/>
    <row r="869" ht="15.75" customHeight="1" x14ac:dyDescent="0.45"/>
    <row r="870" ht="15.75" customHeight="1" x14ac:dyDescent="0.45"/>
    <row r="871" ht="15.75" customHeight="1" x14ac:dyDescent="0.45"/>
    <row r="872" ht="15.75" customHeight="1" x14ac:dyDescent="0.45"/>
    <row r="873" ht="15.75" customHeight="1" x14ac:dyDescent="0.45"/>
    <row r="874" ht="15.75" customHeight="1" x14ac:dyDescent="0.45"/>
    <row r="875" ht="15.75" customHeight="1" x14ac:dyDescent="0.45"/>
    <row r="876" ht="15.75" customHeight="1" x14ac:dyDescent="0.45"/>
    <row r="877" ht="15.75" customHeight="1" x14ac:dyDescent="0.45"/>
    <row r="878" ht="15.75" customHeight="1" x14ac:dyDescent="0.45"/>
    <row r="879" ht="15.75" customHeight="1" x14ac:dyDescent="0.45"/>
    <row r="880" ht="15.75" customHeight="1" x14ac:dyDescent="0.45"/>
    <row r="881" ht="15.75" customHeight="1" x14ac:dyDescent="0.45"/>
    <row r="882" ht="15.75" customHeight="1" x14ac:dyDescent="0.45"/>
    <row r="883" ht="15.75" customHeight="1" x14ac:dyDescent="0.45"/>
    <row r="884" ht="15.75" customHeight="1" x14ac:dyDescent="0.45"/>
    <row r="885" ht="15.75" customHeight="1" x14ac:dyDescent="0.45"/>
    <row r="886" ht="15.75" customHeight="1" x14ac:dyDescent="0.45"/>
    <row r="887" ht="15.75" customHeight="1" x14ac:dyDescent="0.45"/>
    <row r="888" ht="15.75" customHeight="1" x14ac:dyDescent="0.45"/>
    <row r="889" ht="15.75" customHeight="1" x14ac:dyDescent="0.45"/>
    <row r="890" ht="15.75" customHeight="1" x14ac:dyDescent="0.45"/>
    <row r="891" ht="15.75" customHeight="1" x14ac:dyDescent="0.45"/>
    <row r="892" ht="15.75" customHeight="1" x14ac:dyDescent="0.45"/>
    <row r="893" ht="15.75" customHeight="1" x14ac:dyDescent="0.45"/>
    <row r="894" ht="15.75" customHeight="1" x14ac:dyDescent="0.45"/>
    <row r="895" ht="15.75" customHeight="1" x14ac:dyDescent="0.45"/>
    <row r="896" ht="15.75" customHeight="1" x14ac:dyDescent="0.45"/>
    <row r="897" ht="15.75" customHeight="1" x14ac:dyDescent="0.45"/>
    <row r="898" ht="15.75" customHeight="1" x14ac:dyDescent="0.45"/>
    <row r="899" ht="15.75" customHeight="1" x14ac:dyDescent="0.45"/>
    <row r="900" ht="15.75" customHeight="1" x14ac:dyDescent="0.45"/>
    <row r="901" ht="15.75" customHeight="1" x14ac:dyDescent="0.45"/>
    <row r="902" ht="15.75" customHeight="1" x14ac:dyDescent="0.45"/>
    <row r="903" ht="15.75" customHeight="1" x14ac:dyDescent="0.45"/>
    <row r="904" ht="15.75" customHeight="1" x14ac:dyDescent="0.45"/>
    <row r="905" ht="15.75" customHeight="1" x14ac:dyDescent="0.45"/>
    <row r="906" ht="15.75" customHeight="1" x14ac:dyDescent="0.45"/>
    <row r="907" ht="15.75" customHeight="1" x14ac:dyDescent="0.45"/>
    <row r="908" ht="15.75" customHeight="1" x14ac:dyDescent="0.45"/>
    <row r="909" ht="15.75" customHeight="1" x14ac:dyDescent="0.45"/>
    <row r="910" ht="15.75" customHeight="1" x14ac:dyDescent="0.45"/>
    <row r="911" ht="15.75" customHeight="1" x14ac:dyDescent="0.45"/>
    <row r="912" ht="15.75" customHeight="1" x14ac:dyDescent="0.45"/>
    <row r="913" ht="15.75" customHeight="1" x14ac:dyDescent="0.45"/>
    <row r="914" ht="15.75" customHeight="1" x14ac:dyDescent="0.45"/>
    <row r="915" ht="15.75" customHeight="1" x14ac:dyDescent="0.45"/>
    <row r="916" ht="15.75" customHeight="1" x14ac:dyDescent="0.45"/>
    <row r="917" ht="15.75" customHeight="1" x14ac:dyDescent="0.45"/>
    <row r="918" ht="15.75" customHeight="1" x14ac:dyDescent="0.45"/>
    <row r="919" ht="15.75" customHeight="1" x14ac:dyDescent="0.45"/>
    <row r="920" ht="15.75" customHeight="1" x14ac:dyDescent="0.45"/>
    <row r="921" ht="15.75" customHeight="1" x14ac:dyDescent="0.45"/>
    <row r="922" ht="15.75" customHeight="1" x14ac:dyDescent="0.45"/>
    <row r="923" ht="15.75" customHeight="1" x14ac:dyDescent="0.45"/>
    <row r="924" ht="15.75" customHeight="1" x14ac:dyDescent="0.45"/>
    <row r="925" ht="15.75" customHeight="1" x14ac:dyDescent="0.45"/>
    <row r="926" ht="15.75" customHeight="1" x14ac:dyDescent="0.45"/>
    <row r="927" ht="15.75" customHeight="1" x14ac:dyDescent="0.45"/>
    <row r="928" ht="15.75" customHeight="1" x14ac:dyDescent="0.45"/>
    <row r="929" ht="15.75" customHeight="1" x14ac:dyDescent="0.45"/>
    <row r="930" ht="15.75" customHeight="1" x14ac:dyDescent="0.45"/>
    <row r="931" ht="15.75" customHeight="1" x14ac:dyDescent="0.45"/>
    <row r="932" ht="15.75" customHeight="1" x14ac:dyDescent="0.45"/>
    <row r="933" ht="15.75" customHeight="1" x14ac:dyDescent="0.45"/>
    <row r="934" ht="15.75" customHeight="1" x14ac:dyDescent="0.45"/>
    <row r="935" ht="15.75" customHeight="1" x14ac:dyDescent="0.45"/>
    <row r="936" ht="15.75" customHeight="1" x14ac:dyDescent="0.45"/>
    <row r="937" ht="15.75" customHeight="1" x14ac:dyDescent="0.45"/>
    <row r="938" ht="15.75" customHeight="1" x14ac:dyDescent="0.45"/>
    <row r="939" ht="15.75" customHeight="1" x14ac:dyDescent="0.45"/>
    <row r="940" ht="15.75" customHeight="1" x14ac:dyDescent="0.45"/>
    <row r="941" ht="15.75" customHeight="1" x14ac:dyDescent="0.45"/>
    <row r="942" ht="15.75" customHeight="1" x14ac:dyDescent="0.45"/>
    <row r="943" ht="15.75" customHeight="1" x14ac:dyDescent="0.45"/>
    <row r="944" ht="15.75" customHeight="1" x14ac:dyDescent="0.45"/>
    <row r="945" ht="15.75" customHeight="1" x14ac:dyDescent="0.45"/>
    <row r="946" ht="15.75" customHeight="1" x14ac:dyDescent="0.45"/>
    <row r="947" ht="15.75" customHeight="1" x14ac:dyDescent="0.45"/>
    <row r="948" ht="15.75" customHeight="1" x14ac:dyDescent="0.45"/>
    <row r="949" ht="15.75" customHeight="1" x14ac:dyDescent="0.45"/>
    <row r="950" ht="15.75" customHeight="1" x14ac:dyDescent="0.45"/>
    <row r="951" ht="15.75" customHeight="1" x14ac:dyDescent="0.45"/>
    <row r="952" ht="15.75" customHeight="1" x14ac:dyDescent="0.45"/>
    <row r="953" ht="15.75" customHeight="1" x14ac:dyDescent="0.45"/>
    <row r="954" ht="15.75" customHeight="1" x14ac:dyDescent="0.45"/>
    <row r="955" ht="15.75" customHeight="1" x14ac:dyDescent="0.45"/>
    <row r="956" ht="15.75" customHeight="1" x14ac:dyDescent="0.45"/>
    <row r="957" ht="15.75" customHeight="1" x14ac:dyDescent="0.45"/>
    <row r="958" ht="15.75" customHeight="1" x14ac:dyDescent="0.45"/>
    <row r="959" ht="15.75" customHeight="1" x14ac:dyDescent="0.45"/>
    <row r="960" ht="15.75" customHeight="1" x14ac:dyDescent="0.45"/>
    <row r="961" ht="15.75" customHeight="1" x14ac:dyDescent="0.45"/>
    <row r="962" ht="15.75" customHeight="1" x14ac:dyDescent="0.45"/>
    <row r="963" ht="15.75" customHeight="1" x14ac:dyDescent="0.45"/>
    <row r="964" ht="15.75" customHeight="1" x14ac:dyDescent="0.45"/>
    <row r="965" ht="15.75" customHeight="1" x14ac:dyDescent="0.45"/>
    <row r="966" ht="15.75" customHeight="1" x14ac:dyDescent="0.45"/>
    <row r="967" ht="15.75" customHeight="1" x14ac:dyDescent="0.45"/>
    <row r="968" ht="15.75" customHeight="1" x14ac:dyDescent="0.45"/>
    <row r="969" ht="15.75" customHeight="1" x14ac:dyDescent="0.45"/>
    <row r="970" ht="15.75" customHeight="1" x14ac:dyDescent="0.45"/>
    <row r="971" ht="15.75" customHeight="1" x14ac:dyDescent="0.45"/>
    <row r="972" ht="15.75" customHeight="1" x14ac:dyDescent="0.45"/>
    <row r="973" ht="15.75" customHeight="1" x14ac:dyDescent="0.45"/>
    <row r="974" ht="15.75" customHeight="1" x14ac:dyDescent="0.45"/>
    <row r="975" ht="15.75" customHeight="1" x14ac:dyDescent="0.45"/>
    <row r="976" ht="15.75" customHeight="1" x14ac:dyDescent="0.45"/>
    <row r="977" ht="15.75" customHeight="1" x14ac:dyDescent="0.45"/>
    <row r="978" ht="15.75" customHeight="1" x14ac:dyDescent="0.45"/>
    <row r="979" ht="15.75" customHeight="1" x14ac:dyDescent="0.45"/>
    <row r="980" ht="15.75" customHeight="1" x14ac:dyDescent="0.45"/>
    <row r="981" ht="15.75" customHeight="1" x14ac:dyDescent="0.45"/>
    <row r="982" ht="15.75" customHeight="1" x14ac:dyDescent="0.45"/>
    <row r="983" ht="15.75" customHeight="1" x14ac:dyDescent="0.45"/>
    <row r="984" ht="15.75" customHeight="1" x14ac:dyDescent="0.45"/>
    <row r="985" ht="15.75" customHeight="1" x14ac:dyDescent="0.45"/>
    <row r="986" ht="15.75" customHeight="1" x14ac:dyDescent="0.45"/>
    <row r="987" ht="15.75" customHeight="1" x14ac:dyDescent="0.45"/>
    <row r="988" ht="15.75" customHeight="1" x14ac:dyDescent="0.45"/>
    <row r="989" ht="15.75" customHeight="1" x14ac:dyDescent="0.45"/>
    <row r="990" ht="15.75" customHeight="1" x14ac:dyDescent="0.45"/>
    <row r="991" ht="15.75" customHeight="1" x14ac:dyDescent="0.45"/>
    <row r="992" ht="15.75" customHeight="1" x14ac:dyDescent="0.45"/>
    <row r="993" ht="15.75" customHeight="1" x14ac:dyDescent="0.45"/>
    <row r="994" ht="15.75" customHeight="1" x14ac:dyDescent="0.45"/>
    <row r="995" ht="15.75" customHeight="1" x14ac:dyDescent="0.45"/>
    <row r="996" ht="15.75" customHeight="1" x14ac:dyDescent="0.45"/>
    <row r="997" ht="15.75" customHeight="1" x14ac:dyDescent="0.45"/>
    <row r="998" ht="15.75" customHeight="1" x14ac:dyDescent="0.45"/>
    <row r="999" ht="15.75" customHeight="1" x14ac:dyDescent="0.45"/>
    <row r="1000" ht="15.75" customHeight="1" x14ac:dyDescent="0.45"/>
    <row r="1001" ht="15.75" customHeight="1" x14ac:dyDescent="0.45"/>
    <row r="1002" ht="15.75" customHeight="1" x14ac:dyDescent="0.45"/>
    <row r="1003" ht="15.75" customHeight="1" x14ac:dyDescent="0.45"/>
    <row r="1004" ht="15.75" customHeight="1" x14ac:dyDescent="0.45"/>
  </sheetData>
  <mergeCells count="8">
    <mergeCell ref="D108:F108"/>
    <mergeCell ref="K108:M108"/>
    <mergeCell ref="D30:F30"/>
    <mergeCell ref="K30:M30"/>
    <mergeCell ref="D56:F56"/>
    <mergeCell ref="K56:M56"/>
    <mergeCell ref="D82:F82"/>
    <mergeCell ref="K82:M82"/>
  </mergeCells>
  <pageMargins left="0.7" right="0.7" top="0.75" bottom="0.75" header="0" footer="0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70AD47"/>
  </sheetPr>
  <dimension ref="A1:AJ1004"/>
  <sheetViews>
    <sheetView zoomScale="80" zoomScaleNormal="80" workbookViewId="0">
      <selection activeCell="F29" sqref="F29"/>
    </sheetView>
  </sheetViews>
  <sheetFormatPr defaultColWidth="14.46484375" defaultRowHeight="15" customHeight="1" x14ac:dyDescent="0.45"/>
  <cols>
    <col min="1" max="1" width="22.53125" customWidth="1"/>
    <col min="2" max="2" width="21.1328125" customWidth="1"/>
    <col min="3" max="3" width="21.1328125" style="102" customWidth="1"/>
    <col min="4" max="4" width="15" customWidth="1"/>
    <col min="5" max="5" width="22.1328125" customWidth="1"/>
    <col min="6" max="6" width="17.33203125" customWidth="1"/>
    <col min="7" max="9" width="17.33203125" style="72" customWidth="1"/>
    <col min="10" max="10" width="11.1328125" customWidth="1"/>
    <col min="11" max="11" width="19.86328125" customWidth="1"/>
    <col min="12" max="13" width="16" customWidth="1"/>
    <col min="14" max="16" width="16" style="72" customWidth="1"/>
    <col min="17" max="36" width="8.6640625" customWidth="1"/>
  </cols>
  <sheetData>
    <row r="1" spans="1:9" ht="23.25" x14ac:dyDescent="0.7">
      <c r="A1" s="1" t="s">
        <v>62</v>
      </c>
    </row>
    <row r="2" spans="1:9" ht="23.25" x14ac:dyDescent="0.7">
      <c r="A2" s="2" t="s">
        <v>63</v>
      </c>
    </row>
    <row r="4" spans="1:9" ht="14.25" x14ac:dyDescent="0.45">
      <c r="A4" t="s">
        <v>2</v>
      </c>
      <c r="D4" s="3">
        <v>43619</v>
      </c>
    </row>
    <row r="5" spans="1:9" ht="14.25" x14ac:dyDescent="0.45">
      <c r="A5" t="s">
        <v>3</v>
      </c>
      <c r="D5" s="4">
        <v>43654</v>
      </c>
    </row>
    <row r="6" spans="1:9" ht="14.25" x14ac:dyDescent="0.45">
      <c r="A6" s="5" t="s">
        <v>4</v>
      </c>
      <c r="B6" s="6"/>
      <c r="C6" s="6"/>
    </row>
    <row r="7" spans="1:9" ht="14.25" x14ac:dyDescent="0.45">
      <c r="B7" s="6"/>
      <c r="C7" s="6"/>
    </row>
    <row r="8" spans="1:9" ht="14.25" x14ac:dyDescent="0.45">
      <c r="A8" s="7" t="s">
        <v>5</v>
      </c>
      <c r="D8" s="8" t="s">
        <v>6</v>
      </c>
      <c r="G8" s="8" t="s">
        <v>6</v>
      </c>
      <c r="H8" s="38"/>
    </row>
    <row r="9" spans="1:9" ht="14.25" x14ac:dyDescent="0.45">
      <c r="A9" s="7"/>
      <c r="D9" s="8"/>
      <c r="G9" s="8"/>
      <c r="H9" s="38"/>
    </row>
    <row r="10" spans="1:9" ht="14.25" x14ac:dyDescent="0.45">
      <c r="A10" s="7" t="s">
        <v>38</v>
      </c>
      <c r="B10" s="9" t="s">
        <v>7</v>
      </c>
      <c r="C10" s="9"/>
      <c r="D10" s="8" t="s">
        <v>29</v>
      </c>
      <c r="E10" s="9" t="s">
        <v>7</v>
      </c>
      <c r="G10" s="8" t="s">
        <v>41</v>
      </c>
      <c r="H10" s="9" t="s">
        <v>7</v>
      </c>
      <c r="I10" s="9"/>
    </row>
    <row r="11" spans="1:9" ht="14.25" x14ac:dyDescent="0.45">
      <c r="A11" s="10" t="s">
        <v>8</v>
      </c>
      <c r="B11" s="123">
        <v>116.02512</v>
      </c>
      <c r="C11" s="111"/>
      <c r="D11" s="125" t="s">
        <v>8</v>
      </c>
      <c r="E11" s="125">
        <v>137.82295999999999</v>
      </c>
      <c r="F11" s="111"/>
      <c r="G11" s="125" t="s">
        <v>8</v>
      </c>
      <c r="H11" s="125">
        <v>139.43454</v>
      </c>
      <c r="I11" s="84"/>
    </row>
    <row r="12" spans="1:9" ht="14.25" x14ac:dyDescent="0.45">
      <c r="A12" s="10" t="s">
        <v>9</v>
      </c>
      <c r="B12" s="123">
        <v>129.34175999999999</v>
      </c>
      <c r="C12" s="111"/>
      <c r="D12" s="125" t="s">
        <v>9</v>
      </c>
      <c r="E12" s="125">
        <v>133.34538000000001</v>
      </c>
      <c r="F12" s="111"/>
      <c r="G12" s="125" t="s">
        <v>9</v>
      </c>
      <c r="H12" s="125">
        <v>113.59584</v>
      </c>
      <c r="I12" s="84"/>
    </row>
    <row r="13" spans="1:9" ht="14.25" x14ac:dyDescent="0.45">
      <c r="A13" s="7" t="s">
        <v>28</v>
      </c>
      <c r="B13" s="123"/>
      <c r="C13" s="111"/>
      <c r="D13" s="131" t="s">
        <v>30</v>
      </c>
      <c r="E13" s="125"/>
      <c r="F13" s="111"/>
      <c r="G13" s="131" t="s">
        <v>42</v>
      </c>
      <c r="H13" s="125"/>
      <c r="I13" s="84"/>
    </row>
    <row r="14" spans="1:9" ht="14.25" x14ac:dyDescent="0.45">
      <c r="A14" s="10" t="s">
        <v>8</v>
      </c>
      <c r="B14" s="123">
        <v>67.138339999999999</v>
      </c>
      <c r="C14" s="111"/>
      <c r="D14" s="125" t="s">
        <v>8</v>
      </c>
      <c r="E14" s="125">
        <v>75.551419999999993</v>
      </c>
      <c r="F14" s="111"/>
      <c r="G14" s="125" t="s">
        <v>8</v>
      </c>
      <c r="H14" s="125">
        <v>105.29036000000001</v>
      </c>
      <c r="I14" s="84"/>
    </row>
    <row r="15" spans="1:9" ht="14.25" x14ac:dyDescent="0.45">
      <c r="A15" s="10" t="s">
        <v>9</v>
      </c>
      <c r="B15" s="123">
        <v>57.147100000000002</v>
      </c>
      <c r="C15" s="111"/>
      <c r="D15" s="125" t="s">
        <v>9</v>
      </c>
      <c r="E15" s="125">
        <v>76.428700000000006</v>
      </c>
      <c r="F15" s="111"/>
      <c r="G15" s="125" t="s">
        <v>9</v>
      </c>
      <c r="H15" s="125">
        <v>105.34842</v>
      </c>
      <c r="I15" s="84"/>
    </row>
    <row r="16" spans="1:9" ht="14.25" x14ac:dyDescent="0.45">
      <c r="A16" s="7" t="s">
        <v>39</v>
      </c>
      <c r="B16" s="123"/>
      <c r="C16" s="111"/>
      <c r="D16" s="131" t="s">
        <v>31</v>
      </c>
      <c r="E16" s="125"/>
      <c r="F16" s="111"/>
      <c r="G16" s="131" t="s">
        <v>43</v>
      </c>
      <c r="H16" s="125"/>
      <c r="I16" s="84"/>
    </row>
    <row r="17" spans="1:15" ht="14.25" x14ac:dyDescent="0.45">
      <c r="A17" s="10" t="s">
        <v>8</v>
      </c>
      <c r="B17" s="123">
        <v>63.652659999999997</v>
      </c>
      <c r="C17" s="111"/>
      <c r="D17" s="125" t="s">
        <v>8</v>
      </c>
      <c r="E17" s="125">
        <v>101.91394</v>
      </c>
      <c r="F17" s="111"/>
      <c r="G17" s="125" t="s">
        <v>8</v>
      </c>
      <c r="H17" s="125">
        <v>122.0367</v>
      </c>
      <c r="I17" s="84"/>
    </row>
    <row r="18" spans="1:15" ht="14.25" x14ac:dyDescent="0.45">
      <c r="A18" s="10" t="s">
        <v>9</v>
      </c>
      <c r="B18" s="123">
        <v>60.892560000000003</v>
      </c>
      <c r="C18" s="111"/>
      <c r="D18" s="125" t="s">
        <v>9</v>
      </c>
      <c r="E18" s="125">
        <v>119.87994</v>
      </c>
      <c r="F18" s="111"/>
      <c r="G18" s="125" t="s">
        <v>9</v>
      </c>
      <c r="H18" s="125">
        <v>129.95702</v>
      </c>
      <c r="I18" s="84"/>
    </row>
    <row r="19" spans="1:15" ht="14.25" x14ac:dyDescent="0.45">
      <c r="A19" s="12" t="s">
        <v>10</v>
      </c>
      <c r="B19" s="124">
        <f>AVERAGE(B17:B18,B14:B15,B11:B12)</f>
        <v>82.366256666666672</v>
      </c>
      <c r="C19" s="111"/>
      <c r="D19" s="128" t="s">
        <v>10</v>
      </c>
      <c r="E19" s="126">
        <f>AVERAGE(E17:E18,E14:E15,E11:E12)</f>
        <v>107.49038999999999</v>
      </c>
      <c r="F19" s="111"/>
      <c r="G19" s="128" t="s">
        <v>10</v>
      </c>
      <c r="H19" s="126">
        <f>AVERAGE(H17:H18,H14:H15,H11:H12)</f>
        <v>119.27714666666667</v>
      </c>
      <c r="I19" s="85"/>
    </row>
    <row r="20" spans="1:15" ht="14.25" x14ac:dyDescent="0.45">
      <c r="A20" s="12" t="s">
        <v>11</v>
      </c>
      <c r="B20" s="127">
        <f>_xlfn.STDEV.P(B17:B18,B14:B15,B11:B12)</f>
        <v>28.921821784572757</v>
      </c>
      <c r="C20" s="111"/>
      <c r="D20" s="128" t="s">
        <v>11</v>
      </c>
      <c r="E20" s="129">
        <f>_xlfn.STDEV.P(E17:E18,E14:E15,E11:E12)</f>
        <v>25.02688369476251</v>
      </c>
      <c r="F20" s="111"/>
      <c r="G20" s="128" t="s">
        <v>11</v>
      </c>
      <c r="H20" s="129">
        <f>_xlfn.STDEV.P(H17:H18,H14:H15,H11:H12)</f>
        <v>12.582475963713305</v>
      </c>
      <c r="I20" s="85"/>
    </row>
    <row r="21" spans="1:15" ht="15.75" customHeight="1" x14ac:dyDescent="0.45"/>
    <row r="22" spans="1:15" ht="15.75" customHeight="1" x14ac:dyDescent="0.45"/>
    <row r="23" spans="1:15" ht="15.75" customHeight="1" x14ac:dyDescent="0.45"/>
    <row r="24" spans="1:15" ht="15.75" customHeight="1" x14ac:dyDescent="0.45"/>
    <row r="25" spans="1:15" ht="15.75" customHeight="1" x14ac:dyDescent="0.45">
      <c r="A25" s="9" t="s">
        <v>12</v>
      </c>
      <c r="B25" s="9">
        <v>14</v>
      </c>
      <c r="C25" s="9"/>
    </row>
    <row r="26" spans="1:15" ht="15.75" customHeight="1" x14ac:dyDescent="0.45">
      <c r="A26" t="s">
        <v>13</v>
      </c>
      <c r="B26">
        <v>100</v>
      </c>
    </row>
    <row r="27" spans="1:15" ht="15.75" customHeight="1" x14ac:dyDescent="0.45">
      <c r="A27" t="s">
        <v>14</v>
      </c>
      <c r="B27">
        <f>B25*B26</f>
        <v>1400</v>
      </c>
    </row>
    <row r="28" spans="1:15" ht="15.75" customHeight="1" x14ac:dyDescent="0.45"/>
    <row r="29" spans="1:15" ht="15.75" customHeight="1" x14ac:dyDescent="0.45">
      <c r="B29" s="66" t="s">
        <v>15</v>
      </c>
      <c r="C29" s="66"/>
    </row>
    <row r="30" spans="1:15" ht="15.75" customHeight="1" x14ac:dyDescent="0.45">
      <c r="A30" s="19"/>
      <c r="D30" s="136" t="s">
        <v>16</v>
      </c>
      <c r="E30" s="137"/>
      <c r="F30" s="137"/>
      <c r="K30" s="136" t="s">
        <v>17</v>
      </c>
      <c r="L30" s="137"/>
      <c r="M30" s="137"/>
    </row>
    <row r="31" spans="1:15" ht="15.75" customHeight="1" x14ac:dyDescent="0.45">
      <c r="B31" s="20" t="s">
        <v>18</v>
      </c>
      <c r="C31" s="103" t="s">
        <v>44</v>
      </c>
      <c r="D31" s="53" t="s">
        <v>35</v>
      </c>
      <c r="E31" s="53" t="s">
        <v>36</v>
      </c>
      <c r="F31" s="53" t="s">
        <v>37</v>
      </c>
      <c r="K31" t="s">
        <v>45</v>
      </c>
      <c r="L31" t="s">
        <v>46</v>
      </c>
      <c r="M31" t="s">
        <v>47</v>
      </c>
    </row>
    <row r="32" spans="1:15" ht="15.75" customHeight="1" x14ac:dyDescent="0.45">
      <c r="A32">
        <v>0</v>
      </c>
      <c r="B32" s="20">
        <v>0</v>
      </c>
      <c r="C32" s="104">
        <f>SQRT(B32/60)</f>
        <v>0</v>
      </c>
      <c r="D32" s="46">
        <v>11892.2</v>
      </c>
      <c r="E32" s="46">
        <v>11955.5</v>
      </c>
      <c r="F32" s="46">
        <v>12010.3</v>
      </c>
      <c r="G32" s="82"/>
      <c r="H32" s="83"/>
      <c r="I32" s="80"/>
      <c r="K32">
        <f>(D32-D$32)/(0.000998*$B$27)</f>
        <v>0</v>
      </c>
      <c r="L32">
        <f>(E32-E$32)/(0.000998*$B$27)</f>
        <v>0</v>
      </c>
      <c r="M32">
        <f>(F32-F$32)/(0.000998*$B$27)</f>
        <v>0</v>
      </c>
      <c r="N32" s="134">
        <f>AVERAGE(K32:M32)</f>
        <v>0</v>
      </c>
      <c r="O32" s="134">
        <f>_xlfn.STDEV.P(K32:M32)</f>
        <v>0</v>
      </c>
    </row>
    <row r="33" spans="1:15" ht="15.75" customHeight="1" x14ac:dyDescent="0.45">
      <c r="A33">
        <v>1</v>
      </c>
      <c r="B33" s="20">
        <v>1</v>
      </c>
      <c r="C33" s="104">
        <f t="shared" ref="C33:C50" si="0">SQRT(B33/60)</f>
        <v>0.12909944487358055</v>
      </c>
      <c r="D33" s="46">
        <v>11897.6</v>
      </c>
      <c r="E33" s="46">
        <v>11958.4</v>
      </c>
      <c r="F33" s="46">
        <v>12013.9</v>
      </c>
      <c r="G33" s="82"/>
      <c r="H33" s="83"/>
      <c r="I33" s="80"/>
      <c r="K33" s="111">
        <f t="shared" ref="K33:K50" si="1">(D33-D$32)/(0.000998*$B$27)</f>
        <v>3.8648726023472917</v>
      </c>
      <c r="L33" s="111">
        <f t="shared" ref="L33:L50" si="2">(E33-E$32)/(0.000998*$B$27)</f>
        <v>2.0755797308900918</v>
      </c>
      <c r="M33" s="111">
        <f t="shared" ref="M33:M50" si="3">(F33-F$32)/(0.000998*$B$27)</f>
        <v>2.5765817348986286</v>
      </c>
      <c r="N33" s="134">
        <f t="shared" ref="N33:N50" si="4">AVERAGE(K33:M33)</f>
        <v>2.8390113560453369</v>
      </c>
      <c r="O33" s="134">
        <f t="shared" ref="O33:O50" si="5">_xlfn.STDEV.P(K33:M33)</f>
        <v>0.75367730694389157</v>
      </c>
    </row>
    <row r="34" spans="1:15" ht="15.75" customHeight="1" x14ac:dyDescent="0.45">
      <c r="A34">
        <v>2</v>
      </c>
      <c r="B34" s="20">
        <v>4</v>
      </c>
      <c r="C34" s="104">
        <f t="shared" si="0"/>
        <v>0.2581988897471611</v>
      </c>
      <c r="D34" s="46">
        <v>11899</v>
      </c>
      <c r="E34" s="46">
        <v>11958.9</v>
      </c>
      <c r="F34" s="46">
        <v>12015.6</v>
      </c>
      <c r="G34" s="82"/>
      <c r="H34" s="83"/>
      <c r="I34" s="80"/>
      <c r="K34" s="111">
        <f t="shared" si="1"/>
        <v>4.8668766103630636</v>
      </c>
      <c r="L34" s="111">
        <f t="shared" si="2"/>
        <v>2.4334383051815318</v>
      </c>
      <c r="M34" s="111">
        <f t="shared" si="3"/>
        <v>3.7933008874900453</v>
      </c>
      <c r="N34" s="134">
        <f t="shared" si="4"/>
        <v>3.6978719343448803</v>
      </c>
      <c r="O34" s="134">
        <f t="shared" si="5"/>
        <v>0.995736079526088</v>
      </c>
    </row>
    <row r="35" spans="1:15" ht="15.75" customHeight="1" x14ac:dyDescent="0.45">
      <c r="A35">
        <v>3</v>
      </c>
      <c r="B35" s="20">
        <v>9</v>
      </c>
      <c r="C35" s="104">
        <f t="shared" si="0"/>
        <v>0.3872983346207417</v>
      </c>
      <c r="D35" s="46">
        <v>11899.7</v>
      </c>
      <c r="E35" s="46">
        <v>11959.3</v>
      </c>
      <c r="F35" s="46">
        <v>12015</v>
      </c>
      <c r="G35" s="82"/>
      <c r="H35" s="83"/>
      <c r="I35" s="80"/>
      <c r="K35" s="111">
        <f t="shared" si="1"/>
        <v>5.3678786143716</v>
      </c>
      <c r="L35" s="111">
        <f t="shared" si="2"/>
        <v>2.7197251646144234</v>
      </c>
      <c r="M35" s="111">
        <f t="shared" si="3"/>
        <v>3.363870598340057</v>
      </c>
      <c r="N35" s="134">
        <f t="shared" si="4"/>
        <v>3.8171581257753604</v>
      </c>
      <c r="O35" s="134">
        <f t="shared" si="5"/>
        <v>1.1276173583450242</v>
      </c>
    </row>
    <row r="36" spans="1:15" ht="15.75" customHeight="1" x14ac:dyDescent="0.45">
      <c r="A36">
        <v>4</v>
      </c>
      <c r="B36" s="20">
        <v>16</v>
      </c>
      <c r="C36" s="104">
        <f t="shared" si="0"/>
        <v>0.5163977794943222</v>
      </c>
      <c r="D36" s="46">
        <v>11899.7</v>
      </c>
      <c r="E36" s="46">
        <v>11959</v>
      </c>
      <c r="F36" s="46">
        <v>12014.7</v>
      </c>
      <c r="G36" s="82"/>
      <c r="H36" s="83"/>
      <c r="I36" s="80"/>
      <c r="K36" s="111">
        <f t="shared" si="1"/>
        <v>5.3678786143716</v>
      </c>
      <c r="L36" s="111">
        <f t="shared" si="2"/>
        <v>2.5050100200400802</v>
      </c>
      <c r="M36" s="111">
        <f t="shared" si="3"/>
        <v>3.1491554537657138</v>
      </c>
      <c r="N36" s="134">
        <f t="shared" si="4"/>
        <v>3.6740146960591313</v>
      </c>
      <c r="O36" s="134">
        <f t="shared" si="5"/>
        <v>1.2262713308421445</v>
      </c>
    </row>
    <row r="37" spans="1:15" ht="15.75" customHeight="1" x14ac:dyDescent="0.45">
      <c r="A37">
        <v>5</v>
      </c>
      <c r="B37" s="20">
        <v>25</v>
      </c>
      <c r="C37" s="104">
        <f t="shared" si="0"/>
        <v>0.6454972243679028</v>
      </c>
      <c r="D37" s="46">
        <v>11900.3</v>
      </c>
      <c r="E37" s="46">
        <v>11960.1</v>
      </c>
      <c r="F37" s="46">
        <v>12015.8</v>
      </c>
      <c r="G37" s="82"/>
      <c r="H37" s="83"/>
      <c r="I37" s="80"/>
      <c r="K37" s="111">
        <f t="shared" si="1"/>
        <v>5.7973089035202872</v>
      </c>
      <c r="L37" s="111">
        <f t="shared" si="2"/>
        <v>3.2922988834815086</v>
      </c>
      <c r="M37" s="111">
        <f t="shared" si="3"/>
        <v>3.9364443172058401</v>
      </c>
      <c r="N37" s="134">
        <f t="shared" si="4"/>
        <v>4.3420173680692118</v>
      </c>
      <c r="O37" s="134">
        <f t="shared" si="5"/>
        <v>1.0621161031367636</v>
      </c>
    </row>
    <row r="38" spans="1:15" ht="15.75" customHeight="1" x14ac:dyDescent="0.45">
      <c r="A38">
        <v>6</v>
      </c>
      <c r="B38" s="20">
        <v>36</v>
      </c>
      <c r="C38" s="104">
        <f t="shared" si="0"/>
        <v>0.7745966692414834</v>
      </c>
      <c r="D38" s="46">
        <v>11900.3</v>
      </c>
      <c r="E38" s="46">
        <v>11961.1</v>
      </c>
      <c r="F38" s="46">
        <v>12015.6</v>
      </c>
      <c r="G38" s="82"/>
      <c r="H38" s="83"/>
      <c r="I38" s="80"/>
      <c r="K38" s="111">
        <f t="shared" si="1"/>
        <v>5.7973089035202872</v>
      </c>
      <c r="L38" s="111">
        <f t="shared" si="2"/>
        <v>4.0080160320643889</v>
      </c>
      <c r="M38" s="111">
        <f t="shared" si="3"/>
        <v>3.7933008874900453</v>
      </c>
      <c r="N38" s="134">
        <f t="shared" si="4"/>
        <v>4.5328752743582399</v>
      </c>
      <c r="O38" s="134">
        <f t="shared" si="5"/>
        <v>0.89837629467253544</v>
      </c>
    </row>
    <row r="39" spans="1:15" ht="15.75" customHeight="1" x14ac:dyDescent="0.45">
      <c r="A39">
        <v>7</v>
      </c>
      <c r="B39" s="20">
        <v>49</v>
      </c>
      <c r="C39" s="104">
        <f t="shared" si="0"/>
        <v>0.9036961141150639</v>
      </c>
      <c r="D39" s="46">
        <v>11900.8</v>
      </c>
      <c r="E39" s="46">
        <v>11960.9</v>
      </c>
      <c r="F39" s="46">
        <v>12016.8</v>
      </c>
      <c r="G39" s="82"/>
      <c r="H39" s="83"/>
      <c r="I39" s="80"/>
      <c r="K39" s="111">
        <f t="shared" si="1"/>
        <v>6.1551674778117267</v>
      </c>
      <c r="L39" s="111">
        <f t="shared" si="2"/>
        <v>3.8648726023472917</v>
      </c>
      <c r="M39" s="111">
        <f t="shared" si="3"/>
        <v>4.65216146578872</v>
      </c>
      <c r="N39" s="134">
        <f t="shared" si="4"/>
        <v>4.8907338486492469</v>
      </c>
      <c r="O39" s="134">
        <f t="shared" si="5"/>
        <v>0.95010534171829708</v>
      </c>
    </row>
    <row r="40" spans="1:15" ht="15.75" customHeight="1" x14ac:dyDescent="0.45">
      <c r="A40">
        <v>8</v>
      </c>
      <c r="B40" s="20">
        <v>64</v>
      </c>
      <c r="C40" s="104">
        <f t="shared" si="0"/>
        <v>1.0327955589886444</v>
      </c>
      <c r="D40" s="46">
        <v>11901.3</v>
      </c>
      <c r="E40" s="46">
        <v>11961.2</v>
      </c>
      <c r="F40" s="46">
        <v>12017</v>
      </c>
      <c r="G40" s="82"/>
      <c r="H40" s="83"/>
      <c r="I40" s="80"/>
      <c r="K40" s="111">
        <f t="shared" si="1"/>
        <v>6.5130260521031671</v>
      </c>
      <c r="L40" s="111">
        <f t="shared" si="2"/>
        <v>4.0795877469229369</v>
      </c>
      <c r="M40" s="111">
        <f t="shared" si="3"/>
        <v>4.7953048955058168</v>
      </c>
      <c r="N40" s="134">
        <f t="shared" si="4"/>
        <v>5.1293062315106406</v>
      </c>
      <c r="O40" s="134">
        <f t="shared" si="5"/>
        <v>1.0211343906392756</v>
      </c>
    </row>
    <row r="41" spans="1:15" ht="15.75" customHeight="1" x14ac:dyDescent="0.45">
      <c r="A41">
        <v>9</v>
      </c>
      <c r="B41" s="20">
        <v>81</v>
      </c>
      <c r="C41" s="104">
        <f t="shared" si="0"/>
        <v>1.1618950038622251</v>
      </c>
      <c r="D41" s="46">
        <v>11901.3</v>
      </c>
      <c r="E41" s="46">
        <v>11962.4</v>
      </c>
      <c r="F41" s="46">
        <v>12017.6</v>
      </c>
      <c r="G41" s="82"/>
      <c r="H41" s="83"/>
      <c r="I41" s="80"/>
      <c r="K41" s="111">
        <f t="shared" si="1"/>
        <v>6.5130260521031671</v>
      </c>
      <c r="L41" s="111">
        <f t="shared" si="2"/>
        <v>4.9384483252216116</v>
      </c>
      <c r="M41" s="111">
        <f t="shared" si="3"/>
        <v>5.2247351846558052</v>
      </c>
      <c r="N41" s="134">
        <f t="shared" si="4"/>
        <v>5.5587365206601946</v>
      </c>
      <c r="O41" s="134">
        <f t="shared" si="5"/>
        <v>0.68483157240176484</v>
      </c>
    </row>
    <row r="42" spans="1:15" ht="15.75" customHeight="1" x14ac:dyDescent="0.45">
      <c r="A42">
        <v>10</v>
      </c>
      <c r="B42" s="20">
        <v>100</v>
      </c>
      <c r="C42" s="104">
        <f t="shared" si="0"/>
        <v>1.2909944487358056</v>
      </c>
      <c r="D42" s="46">
        <v>11902.4</v>
      </c>
      <c r="E42" s="46">
        <v>11962.7</v>
      </c>
      <c r="F42" s="46">
        <v>12018.2</v>
      </c>
      <c r="G42" s="82"/>
      <c r="H42" s="83"/>
      <c r="I42" s="80"/>
      <c r="K42" s="111">
        <f t="shared" si="1"/>
        <v>7.300314915544595</v>
      </c>
      <c r="L42" s="111">
        <f t="shared" si="2"/>
        <v>5.1531634697972573</v>
      </c>
      <c r="M42" s="111">
        <f t="shared" si="3"/>
        <v>5.6541654738057936</v>
      </c>
      <c r="N42" s="134">
        <f t="shared" si="4"/>
        <v>6.0358812863825486</v>
      </c>
      <c r="O42" s="134">
        <f t="shared" si="5"/>
        <v>0.91718593313898966</v>
      </c>
    </row>
    <row r="43" spans="1:15" ht="15.75" customHeight="1" x14ac:dyDescent="0.45">
      <c r="A43">
        <v>11</v>
      </c>
      <c r="B43" s="20">
        <v>121</v>
      </c>
      <c r="C43" s="104">
        <f t="shared" si="0"/>
        <v>1.4200938936093861</v>
      </c>
      <c r="D43" s="46">
        <v>11902.6</v>
      </c>
      <c r="E43" s="46">
        <v>11964.4</v>
      </c>
      <c r="F43" s="46">
        <v>12019.1</v>
      </c>
      <c r="G43" s="82"/>
      <c r="H43" s="83"/>
      <c r="I43" s="80"/>
      <c r="K43" s="111">
        <f t="shared" si="1"/>
        <v>7.4434583452616918</v>
      </c>
      <c r="L43" s="111">
        <f t="shared" si="2"/>
        <v>6.3698826223873724</v>
      </c>
      <c r="M43" s="111">
        <f t="shared" si="3"/>
        <v>6.2983109075301256</v>
      </c>
      <c r="N43" s="134">
        <f t="shared" si="4"/>
        <v>6.7038839583930638</v>
      </c>
      <c r="O43" s="134">
        <f t="shared" si="5"/>
        <v>0.52377369978263366</v>
      </c>
    </row>
    <row r="44" spans="1:15" ht="15.75" customHeight="1" x14ac:dyDescent="0.45">
      <c r="A44">
        <v>12</v>
      </c>
      <c r="B44" s="20">
        <v>144</v>
      </c>
      <c r="C44" s="104">
        <f t="shared" si="0"/>
        <v>1.5491933384829668</v>
      </c>
      <c r="D44" s="46">
        <v>11902.9</v>
      </c>
      <c r="E44" s="46">
        <v>11964.5</v>
      </c>
      <c r="F44" s="46">
        <v>12018.3</v>
      </c>
      <c r="G44" s="82"/>
      <c r="H44" s="83"/>
      <c r="I44" s="80"/>
      <c r="K44" s="111">
        <f t="shared" si="1"/>
        <v>7.6581734898360354</v>
      </c>
      <c r="L44" s="111">
        <f t="shared" si="2"/>
        <v>6.4414543372459203</v>
      </c>
      <c r="M44" s="111">
        <f t="shared" si="3"/>
        <v>5.7257371886630404</v>
      </c>
      <c r="N44" s="134">
        <f t="shared" si="4"/>
        <v>6.6084550052483317</v>
      </c>
      <c r="O44" s="134">
        <f t="shared" si="5"/>
        <v>0.79770271482456834</v>
      </c>
    </row>
    <row r="45" spans="1:15" ht="15.75" customHeight="1" x14ac:dyDescent="0.45">
      <c r="A45">
        <v>13</v>
      </c>
      <c r="B45" s="20">
        <v>169</v>
      </c>
      <c r="C45" s="104">
        <f t="shared" si="0"/>
        <v>1.6782927833565473</v>
      </c>
      <c r="D45" s="46">
        <v>11904.3</v>
      </c>
      <c r="E45" s="46">
        <v>11964.8</v>
      </c>
      <c r="F45" s="46">
        <v>12019.6</v>
      </c>
      <c r="G45" s="82"/>
      <c r="H45" s="83"/>
      <c r="I45" s="80"/>
      <c r="K45" s="111">
        <f t="shared" si="1"/>
        <v>8.6601774978518069</v>
      </c>
      <c r="L45" s="111">
        <f t="shared" si="2"/>
        <v>6.6561694818202639</v>
      </c>
      <c r="M45" s="111">
        <f t="shared" si="3"/>
        <v>6.656169481821566</v>
      </c>
      <c r="N45" s="134">
        <f t="shared" si="4"/>
        <v>7.3241721538312126</v>
      </c>
      <c r="O45" s="134">
        <f t="shared" si="5"/>
        <v>0.94469843845842882</v>
      </c>
    </row>
    <row r="46" spans="1:15" ht="15.75" customHeight="1" x14ac:dyDescent="0.45">
      <c r="A46">
        <v>14</v>
      </c>
      <c r="B46" s="20">
        <v>196</v>
      </c>
      <c r="C46" s="104">
        <f t="shared" si="0"/>
        <v>1.8073922282301278</v>
      </c>
      <c r="D46" s="46">
        <v>11904.4</v>
      </c>
      <c r="E46" s="46">
        <v>11965.1</v>
      </c>
      <c r="F46" s="46">
        <v>12021.1</v>
      </c>
      <c r="G46" s="82"/>
      <c r="H46" s="83"/>
      <c r="I46" s="80"/>
      <c r="K46" s="111">
        <f t="shared" si="1"/>
        <v>8.7317492127103549</v>
      </c>
      <c r="L46" s="111">
        <f t="shared" si="2"/>
        <v>6.8708846263959087</v>
      </c>
      <c r="M46" s="111">
        <f t="shared" si="3"/>
        <v>7.7297452046958854</v>
      </c>
      <c r="N46" s="134">
        <f t="shared" si="4"/>
        <v>7.7774596812673833</v>
      </c>
      <c r="O46" s="134">
        <f t="shared" si="5"/>
        <v>0.76044362298405688</v>
      </c>
    </row>
    <row r="47" spans="1:15" ht="15.75" customHeight="1" x14ac:dyDescent="0.45">
      <c r="A47">
        <v>15</v>
      </c>
      <c r="B47" s="20">
        <v>225</v>
      </c>
      <c r="C47" s="104">
        <f t="shared" si="0"/>
        <v>1.9364916731037085</v>
      </c>
      <c r="D47" s="46">
        <v>11905.1</v>
      </c>
      <c r="E47" s="46">
        <v>11965.7</v>
      </c>
      <c r="F47" s="46">
        <v>12022</v>
      </c>
      <c r="G47" s="82"/>
      <c r="H47" s="83"/>
      <c r="I47" s="80"/>
      <c r="K47" s="111">
        <f t="shared" si="1"/>
        <v>9.2327512167188921</v>
      </c>
      <c r="L47" s="111">
        <f t="shared" si="2"/>
        <v>7.3003149155458971</v>
      </c>
      <c r="M47" s="111">
        <f t="shared" si="3"/>
        <v>8.3738906384202174</v>
      </c>
      <c r="N47" s="134">
        <f t="shared" si="4"/>
        <v>8.3023189235616695</v>
      </c>
      <c r="O47" s="134">
        <f t="shared" si="5"/>
        <v>0.79053542922867015</v>
      </c>
    </row>
    <row r="48" spans="1:15" ht="15.75" customHeight="1" x14ac:dyDescent="0.45">
      <c r="A48">
        <v>16</v>
      </c>
      <c r="B48" s="20">
        <v>256</v>
      </c>
      <c r="C48" s="104">
        <f t="shared" si="0"/>
        <v>2.0655911179772888</v>
      </c>
      <c r="D48" s="46">
        <v>11906.1</v>
      </c>
      <c r="E48" s="46">
        <v>11965.8</v>
      </c>
      <c r="F48" s="46">
        <v>12022</v>
      </c>
      <c r="G48" s="82"/>
      <c r="H48" s="83"/>
      <c r="I48" s="80"/>
      <c r="K48" s="111">
        <f t="shared" si="1"/>
        <v>9.9484683653017729</v>
      </c>
      <c r="L48" s="111">
        <f t="shared" si="2"/>
        <v>7.3718866304031438</v>
      </c>
      <c r="M48" s="111">
        <f t="shared" si="3"/>
        <v>8.3738906384202174</v>
      </c>
      <c r="N48" s="134">
        <f t="shared" si="4"/>
        <v>8.5647485447083778</v>
      </c>
      <c r="O48" s="134">
        <f t="shared" si="5"/>
        <v>1.0605072416687558</v>
      </c>
    </row>
    <row r="49" spans="1:36" s="53" customFormat="1" ht="15.75" customHeight="1" x14ac:dyDescent="0.45">
      <c r="A49" s="53">
        <v>17</v>
      </c>
      <c r="B49" s="39">
        <v>476</v>
      </c>
      <c r="C49" s="104">
        <f t="shared" si="0"/>
        <v>2.8166173565703478</v>
      </c>
      <c r="D49" s="56">
        <v>11909.2</v>
      </c>
      <c r="E49" s="56">
        <v>11968.2</v>
      </c>
      <c r="F49" s="56">
        <v>12025.8</v>
      </c>
      <c r="G49" s="82"/>
      <c r="H49" s="83"/>
      <c r="I49" s="81"/>
      <c r="K49" s="111">
        <f t="shared" si="1"/>
        <v>12.167191525908962</v>
      </c>
      <c r="L49" s="111">
        <f t="shared" si="2"/>
        <v>9.0896077870030982</v>
      </c>
      <c r="M49" s="111">
        <f t="shared" si="3"/>
        <v>11.093615803034641</v>
      </c>
      <c r="N49" s="134">
        <f t="shared" si="4"/>
        <v>10.783471705315568</v>
      </c>
      <c r="O49" s="134">
        <f t="shared" si="5"/>
        <v>1.2754142956981782</v>
      </c>
      <c r="P49" s="72"/>
    </row>
    <row r="50" spans="1:36" ht="15.75" customHeight="1" x14ac:dyDescent="0.45">
      <c r="A50">
        <v>18</v>
      </c>
      <c r="B50" s="20">
        <v>1448</v>
      </c>
      <c r="C50" s="104">
        <f t="shared" si="0"/>
        <v>4.9125689138508104</v>
      </c>
      <c r="D50" s="46">
        <v>11918.4</v>
      </c>
      <c r="E50" s="46">
        <v>11975</v>
      </c>
      <c r="F50" s="46">
        <v>12033.6</v>
      </c>
      <c r="G50" s="82"/>
      <c r="H50" s="83"/>
      <c r="I50" s="80"/>
      <c r="K50" s="111">
        <f t="shared" si="1"/>
        <v>18.751789292870676</v>
      </c>
      <c r="L50" s="111">
        <f t="shared" si="2"/>
        <v>13.956484397366161</v>
      </c>
      <c r="M50" s="111">
        <f t="shared" si="3"/>
        <v>16.676209561981885</v>
      </c>
      <c r="N50" s="134">
        <f t="shared" si="4"/>
        <v>16.461494417406239</v>
      </c>
      <c r="O50" s="134">
        <f t="shared" si="5"/>
        <v>1.9635536161417448</v>
      </c>
    </row>
    <row r="51" spans="1:36" ht="15.75" customHeight="1" x14ac:dyDescent="0.45">
      <c r="B51" s="20"/>
      <c r="C51" s="20"/>
      <c r="J51" s="21" t="s">
        <v>19</v>
      </c>
      <c r="K51" s="135">
        <f>SLOPE(K32:K50,$C$32:$C$50)</f>
        <v>3.2203271921168373</v>
      </c>
      <c r="L51" s="135">
        <f t="shared" ref="L51:M51" si="6">SLOPE(L32:L50,$C$32:$C$50)</f>
        <v>2.6893411909748299</v>
      </c>
      <c r="M51" s="135">
        <f t="shared" si="6"/>
        <v>3.1270231121737453</v>
      </c>
      <c r="N51" s="67"/>
      <c r="O51" s="67"/>
      <c r="P51" s="67"/>
    </row>
    <row r="52" spans="1:36" ht="15.75" customHeight="1" x14ac:dyDescent="0.45">
      <c r="B52" s="20"/>
      <c r="C52" s="20"/>
      <c r="D52" s="101">
        <f>D48-D32</f>
        <v>13.899999999999636</v>
      </c>
      <c r="E52" s="101">
        <f t="shared" ref="E52:F52" si="7">E48-E32</f>
        <v>10.299999999999272</v>
      </c>
      <c r="F52" s="101">
        <f t="shared" si="7"/>
        <v>11.700000000000728</v>
      </c>
      <c r="K52" s="22" t="s">
        <v>10</v>
      </c>
      <c r="L52" s="23">
        <f>AVERAGE(K51:M51)</f>
        <v>3.012230498421804</v>
      </c>
      <c r="N52" s="134"/>
      <c r="O52" s="134"/>
    </row>
    <row r="53" spans="1:36" ht="15.75" customHeight="1" x14ac:dyDescent="0.45">
      <c r="B53" s="20"/>
      <c r="C53" s="20"/>
      <c r="K53" s="22" t="s">
        <v>11</v>
      </c>
      <c r="L53" s="18" t="e">
        <f ca="1">_xludf.STDEV.S(K51:M51)</f>
        <v>#NAME?</v>
      </c>
      <c r="N53" s="134"/>
      <c r="O53" s="134"/>
    </row>
    <row r="54" spans="1:36" ht="15.75" customHeight="1" x14ac:dyDescent="0.45">
      <c r="N54" s="134"/>
      <c r="O54" s="134"/>
    </row>
    <row r="55" spans="1:36" ht="15.75" customHeight="1" x14ac:dyDescent="0.45">
      <c r="B55" s="7" t="s">
        <v>5</v>
      </c>
      <c r="C55" s="7"/>
      <c r="N55" s="134"/>
      <c r="O55" s="134"/>
      <c r="AC55" s="20"/>
      <c r="AG55" s="20"/>
      <c r="AH55" s="20"/>
      <c r="AI55" s="20"/>
      <c r="AJ55" s="20"/>
    </row>
    <row r="56" spans="1:36" ht="15.75" customHeight="1" x14ac:dyDescent="0.45">
      <c r="A56" s="19"/>
      <c r="D56" s="136" t="s">
        <v>16</v>
      </c>
      <c r="E56" s="137"/>
      <c r="F56" s="137"/>
      <c r="K56" s="136" t="s">
        <v>17</v>
      </c>
      <c r="L56" s="137"/>
      <c r="M56" s="137"/>
      <c r="N56" s="134"/>
      <c r="O56" s="134"/>
      <c r="AC56" s="20"/>
    </row>
    <row r="57" spans="1:36" ht="15.75" customHeight="1" x14ac:dyDescent="0.45">
      <c r="B57" s="20" t="s">
        <v>18</v>
      </c>
      <c r="C57" s="103" t="s">
        <v>44</v>
      </c>
      <c r="D57" s="53" t="s">
        <v>38</v>
      </c>
      <c r="E57" s="53" t="s">
        <v>28</v>
      </c>
      <c r="F57" s="53" t="s">
        <v>39</v>
      </c>
      <c r="K57" t="s">
        <v>48</v>
      </c>
      <c r="L57" t="s">
        <v>49</v>
      </c>
      <c r="M57" t="s">
        <v>50</v>
      </c>
      <c r="N57" s="134"/>
      <c r="O57" s="134"/>
      <c r="AC57" s="20"/>
      <c r="AG57" s="24"/>
      <c r="AH57" s="24"/>
      <c r="AI57" s="24"/>
      <c r="AJ57" s="24"/>
    </row>
    <row r="58" spans="1:36" ht="15.75" customHeight="1" x14ac:dyDescent="0.45">
      <c r="A58">
        <v>0</v>
      </c>
      <c r="B58" s="20">
        <v>0</v>
      </c>
      <c r="C58" s="104">
        <f>SQRT(B58/60)</f>
        <v>0</v>
      </c>
      <c r="D58" s="51">
        <v>11844.6</v>
      </c>
      <c r="E58" s="25">
        <v>11791.5</v>
      </c>
      <c r="F58" s="47">
        <v>11992</v>
      </c>
      <c r="G58" s="80"/>
      <c r="H58" s="80"/>
      <c r="I58" s="80"/>
      <c r="K58">
        <f t="shared" ref="K58:K76" si="8">(D58-D$58)/(0.000998*$B$27)</f>
        <v>0</v>
      </c>
      <c r="L58">
        <f t="shared" ref="L58:L76" si="9">(E58-E$58)/(0.000998*$B$27)</f>
        <v>0</v>
      </c>
      <c r="M58">
        <f t="shared" ref="M58:M74" si="10">(F58-F$58)/(0.000998*$B$27)</f>
        <v>0</v>
      </c>
      <c r="N58" s="134">
        <f>AVERAGE(K58:M58)</f>
        <v>0</v>
      </c>
      <c r="O58" s="134">
        <f>_xlfn.STDEV.P(K58:M58)</f>
        <v>0</v>
      </c>
      <c r="AC58" s="20"/>
      <c r="AD58" s="24"/>
      <c r="AE58" s="24"/>
      <c r="AF58" s="24"/>
      <c r="AG58" s="24"/>
      <c r="AH58" s="24"/>
      <c r="AI58" s="24"/>
      <c r="AJ58" s="24"/>
    </row>
    <row r="59" spans="1:36" ht="15.75" customHeight="1" x14ac:dyDescent="0.45">
      <c r="A59">
        <v>1</v>
      </c>
      <c r="B59" s="20">
        <v>1</v>
      </c>
      <c r="C59" s="104">
        <f t="shared" ref="C59:C76" si="11">SQRT(B59/60)</f>
        <v>0.12909944487358055</v>
      </c>
      <c r="D59" s="51">
        <v>11847.5</v>
      </c>
      <c r="E59" s="25">
        <v>11799.8</v>
      </c>
      <c r="F59" s="47">
        <v>11997.7</v>
      </c>
      <c r="G59" s="80"/>
      <c r="H59" s="80"/>
      <c r="I59" s="80"/>
      <c r="K59" s="111">
        <f t="shared" si="8"/>
        <v>2.0755797308900918</v>
      </c>
      <c r="L59" s="111">
        <f t="shared" si="9"/>
        <v>5.940452333237384</v>
      </c>
      <c r="M59" s="111">
        <f t="shared" si="10"/>
        <v>4.0795877469229369</v>
      </c>
      <c r="N59" s="134">
        <f t="shared" ref="N59:N76" si="12">AVERAGE(K59:M59)</f>
        <v>4.031873270350137</v>
      </c>
      <c r="O59" s="134">
        <f t="shared" ref="O59:O76" si="13">_xlfn.STDEV.P(K59:M59)</f>
        <v>1.5781883203111196</v>
      </c>
      <c r="AC59" s="20"/>
      <c r="AG59" s="24"/>
      <c r="AH59" s="24"/>
      <c r="AI59" s="24"/>
      <c r="AJ59" s="24"/>
    </row>
    <row r="60" spans="1:36" ht="15.75" customHeight="1" x14ac:dyDescent="0.45">
      <c r="A60">
        <v>2</v>
      </c>
      <c r="B60" s="20">
        <v>4</v>
      </c>
      <c r="C60" s="104">
        <f t="shared" si="11"/>
        <v>0.2581988897471611</v>
      </c>
      <c r="D60" s="51">
        <v>11848.6</v>
      </c>
      <c r="E60" s="25">
        <v>11803.4</v>
      </c>
      <c r="F60" s="47">
        <v>11998.3</v>
      </c>
      <c r="G60" s="80"/>
      <c r="H60" s="80"/>
      <c r="I60" s="80"/>
      <c r="K60" s="111">
        <f t="shared" si="8"/>
        <v>2.8628685943315202</v>
      </c>
      <c r="L60" s="111">
        <f t="shared" si="9"/>
        <v>8.517034068136013</v>
      </c>
      <c r="M60" s="111">
        <f t="shared" si="10"/>
        <v>4.5090180360716232</v>
      </c>
      <c r="N60" s="134">
        <f t="shared" si="12"/>
        <v>5.296306899513052</v>
      </c>
      <c r="O60" s="134">
        <f t="shared" si="13"/>
        <v>2.3744844517164663</v>
      </c>
      <c r="AC60" s="20"/>
      <c r="AG60" s="24"/>
      <c r="AH60" s="24"/>
      <c r="AI60" s="24"/>
      <c r="AJ60" s="24"/>
    </row>
    <row r="61" spans="1:36" ht="15.75" customHeight="1" x14ac:dyDescent="0.45">
      <c r="A61">
        <v>3</v>
      </c>
      <c r="B61" s="20">
        <v>9</v>
      </c>
      <c r="C61" s="104">
        <f t="shared" si="11"/>
        <v>0.3872983346207417</v>
      </c>
      <c r="D61" s="51">
        <v>11848.8</v>
      </c>
      <c r="E61" s="25">
        <v>11803.4</v>
      </c>
      <c r="F61" s="47">
        <v>11998.8</v>
      </c>
      <c r="G61" s="80"/>
      <c r="H61" s="80"/>
      <c r="I61" s="80"/>
      <c r="K61" s="111">
        <f t="shared" si="8"/>
        <v>3.0060120240473149</v>
      </c>
      <c r="L61" s="111">
        <f t="shared" si="9"/>
        <v>8.517034068136013</v>
      </c>
      <c r="M61" s="111">
        <f t="shared" si="10"/>
        <v>4.8668766103630636</v>
      </c>
      <c r="N61" s="134">
        <f t="shared" si="12"/>
        <v>5.4633075675154643</v>
      </c>
      <c r="O61" s="134">
        <f t="shared" si="13"/>
        <v>2.2890519737211701</v>
      </c>
      <c r="AC61" s="20"/>
      <c r="AD61" s="24"/>
      <c r="AE61" s="24"/>
      <c r="AF61" s="24"/>
      <c r="AG61" s="24"/>
      <c r="AH61" s="24"/>
      <c r="AI61" s="24"/>
      <c r="AJ61" s="24"/>
    </row>
    <row r="62" spans="1:36" ht="15.75" customHeight="1" x14ac:dyDescent="0.45">
      <c r="A62">
        <v>4</v>
      </c>
      <c r="B62" s="20">
        <v>16</v>
      </c>
      <c r="C62" s="104">
        <f t="shared" si="11"/>
        <v>0.5163977794943222</v>
      </c>
      <c r="D62" s="51">
        <v>11848.8</v>
      </c>
      <c r="E62" s="25">
        <v>11802.3</v>
      </c>
      <c r="F62" s="47">
        <v>11999.6</v>
      </c>
      <c r="G62" s="80"/>
      <c r="H62" s="80"/>
      <c r="I62" s="80"/>
      <c r="K62" s="111">
        <f t="shared" si="8"/>
        <v>3.0060120240473149</v>
      </c>
      <c r="L62" s="111">
        <f t="shared" si="9"/>
        <v>7.7297452046945834</v>
      </c>
      <c r="M62" s="111">
        <f t="shared" si="10"/>
        <v>5.4394503292301488</v>
      </c>
      <c r="N62" s="134">
        <f t="shared" si="12"/>
        <v>5.3917358526573489</v>
      </c>
      <c r="O62" s="134">
        <f t="shared" si="13"/>
        <v>1.9287511147446244</v>
      </c>
      <c r="AC62" s="20"/>
      <c r="AG62" s="24"/>
      <c r="AH62" s="24"/>
      <c r="AI62" s="24"/>
      <c r="AJ62" s="24"/>
    </row>
    <row r="63" spans="1:36" ht="15.75" customHeight="1" x14ac:dyDescent="0.45">
      <c r="A63">
        <v>5</v>
      </c>
      <c r="B63" s="20">
        <v>25</v>
      </c>
      <c r="C63" s="104">
        <f t="shared" si="11"/>
        <v>0.6454972243679028</v>
      </c>
      <c r="D63" s="51">
        <v>11849.5</v>
      </c>
      <c r="E63" s="25">
        <v>11803.2</v>
      </c>
      <c r="F63" s="47">
        <v>12000.4</v>
      </c>
      <c r="G63" s="80"/>
      <c r="H63" s="80"/>
      <c r="I63" s="80"/>
      <c r="K63" s="111">
        <f t="shared" si="8"/>
        <v>3.5070140280558517</v>
      </c>
      <c r="L63" s="111">
        <f t="shared" si="9"/>
        <v>8.3738906384202174</v>
      </c>
      <c r="M63" s="111">
        <f t="shared" si="10"/>
        <v>6.0120240480959319</v>
      </c>
      <c r="N63" s="134">
        <f t="shared" si="12"/>
        <v>5.9643095715240007</v>
      </c>
      <c r="O63" s="134">
        <f t="shared" si="13"/>
        <v>1.9871804965132276</v>
      </c>
      <c r="AC63" s="20"/>
      <c r="AG63" s="24"/>
      <c r="AH63" s="24"/>
      <c r="AI63" s="24"/>
      <c r="AJ63" s="24"/>
    </row>
    <row r="64" spans="1:36" ht="15.75" customHeight="1" x14ac:dyDescent="0.45">
      <c r="A64">
        <v>6</v>
      </c>
      <c r="B64" s="20">
        <v>36</v>
      </c>
      <c r="C64" s="104">
        <f t="shared" si="11"/>
        <v>0.7745966692414834</v>
      </c>
      <c r="D64" s="51">
        <v>11850.6</v>
      </c>
      <c r="E64" s="25">
        <v>11803.9</v>
      </c>
      <c r="F64" s="47">
        <v>12000</v>
      </c>
      <c r="G64" s="80"/>
      <c r="H64" s="80"/>
      <c r="I64" s="80"/>
      <c r="K64" s="111">
        <f t="shared" si="8"/>
        <v>4.2943028914972805</v>
      </c>
      <c r="L64" s="111">
        <f t="shared" si="9"/>
        <v>8.8748926424274526</v>
      </c>
      <c r="M64" s="111">
        <f t="shared" si="10"/>
        <v>5.7257371886630404</v>
      </c>
      <c r="N64" s="134">
        <f t="shared" si="12"/>
        <v>6.2983109075292569</v>
      </c>
      <c r="O64" s="134">
        <f t="shared" si="13"/>
        <v>1.913344561099555</v>
      </c>
    </row>
    <row r="65" spans="1:16" ht="15.75" customHeight="1" x14ac:dyDescent="0.45">
      <c r="A65">
        <v>7</v>
      </c>
      <c r="B65" s="20">
        <v>49</v>
      </c>
      <c r="C65" s="104">
        <f t="shared" si="11"/>
        <v>0.9036961141150639</v>
      </c>
      <c r="D65" s="51">
        <v>11850.9</v>
      </c>
      <c r="E65" s="25">
        <v>11804.5</v>
      </c>
      <c r="F65" s="47">
        <v>12000</v>
      </c>
      <c r="G65" s="80"/>
      <c r="H65" s="80"/>
      <c r="I65" s="80"/>
      <c r="K65" s="111">
        <f t="shared" si="8"/>
        <v>4.5090180360716232</v>
      </c>
      <c r="L65" s="111">
        <f t="shared" si="9"/>
        <v>9.3043229315774401</v>
      </c>
      <c r="M65" s="111">
        <f t="shared" si="10"/>
        <v>5.7257371886630404</v>
      </c>
      <c r="N65" s="134">
        <f t="shared" si="12"/>
        <v>6.5130260521040348</v>
      </c>
      <c r="O65" s="134">
        <f t="shared" si="13"/>
        <v>2.0352895086595031</v>
      </c>
    </row>
    <row r="66" spans="1:16" ht="15.75" customHeight="1" x14ac:dyDescent="0.45">
      <c r="A66">
        <v>8</v>
      </c>
      <c r="B66" s="20">
        <v>64</v>
      </c>
      <c r="C66" s="104">
        <f t="shared" si="11"/>
        <v>1.0327955589886444</v>
      </c>
      <c r="D66" s="51">
        <v>11851.1</v>
      </c>
      <c r="E66" s="25">
        <v>11806.2</v>
      </c>
      <c r="F66" s="47">
        <v>12000.5</v>
      </c>
      <c r="G66" s="80"/>
      <c r="H66" s="80"/>
      <c r="I66" s="80"/>
      <c r="K66" s="111">
        <f t="shared" si="8"/>
        <v>4.65216146578872</v>
      </c>
      <c r="L66" s="111">
        <f t="shared" si="9"/>
        <v>10.521042084168858</v>
      </c>
      <c r="M66" s="111">
        <f t="shared" si="10"/>
        <v>6.0835957629544808</v>
      </c>
      <c r="N66" s="134">
        <f t="shared" si="12"/>
        <v>7.0855997709706857</v>
      </c>
      <c r="O66" s="134">
        <f t="shared" si="13"/>
        <v>2.4985260924873183</v>
      </c>
    </row>
    <row r="67" spans="1:16" ht="15.75" customHeight="1" x14ac:dyDescent="0.45">
      <c r="A67">
        <v>9</v>
      </c>
      <c r="B67" s="20">
        <v>81</v>
      </c>
      <c r="C67" s="104">
        <f t="shared" si="11"/>
        <v>1.1618950038622251</v>
      </c>
      <c r="D67" s="51">
        <v>11851</v>
      </c>
      <c r="E67" s="25">
        <v>11807.1</v>
      </c>
      <c r="F67" s="47">
        <v>12001.7</v>
      </c>
      <c r="G67" s="80"/>
      <c r="H67" s="80"/>
      <c r="I67" s="80"/>
      <c r="K67" s="111">
        <f t="shared" si="8"/>
        <v>4.5805897509301721</v>
      </c>
      <c r="L67" s="111">
        <f t="shared" si="9"/>
        <v>11.165187517893189</v>
      </c>
      <c r="M67" s="111">
        <f t="shared" si="10"/>
        <v>6.9424563412544575</v>
      </c>
      <c r="N67" s="134">
        <f t="shared" si="12"/>
        <v>7.5627445366926054</v>
      </c>
      <c r="O67" s="134">
        <f t="shared" si="13"/>
        <v>2.7236984686541619</v>
      </c>
    </row>
    <row r="68" spans="1:16" ht="15.75" customHeight="1" x14ac:dyDescent="0.45">
      <c r="A68">
        <v>10</v>
      </c>
      <c r="B68" s="20">
        <v>100</v>
      </c>
      <c r="C68" s="104">
        <f t="shared" si="11"/>
        <v>1.2909944487358056</v>
      </c>
      <c r="D68" s="51">
        <v>11852.4</v>
      </c>
      <c r="E68" s="25">
        <v>11808.1</v>
      </c>
      <c r="F68" s="47">
        <v>12002.5</v>
      </c>
      <c r="G68" s="80"/>
      <c r="H68" s="80"/>
      <c r="I68" s="80"/>
      <c r="K68" s="111">
        <f t="shared" si="8"/>
        <v>5.5825937589459436</v>
      </c>
      <c r="L68" s="111">
        <f t="shared" si="9"/>
        <v>11.88090466647607</v>
      </c>
      <c r="M68" s="111">
        <f t="shared" si="10"/>
        <v>7.5150300601202407</v>
      </c>
      <c r="N68" s="134">
        <f t="shared" si="12"/>
        <v>8.3261761618474193</v>
      </c>
      <c r="O68" s="134">
        <f t="shared" si="13"/>
        <v>2.6344700378809423</v>
      </c>
    </row>
    <row r="69" spans="1:16" ht="15.75" customHeight="1" x14ac:dyDescent="0.45">
      <c r="A69">
        <v>11</v>
      </c>
      <c r="B69" s="20">
        <v>121</v>
      </c>
      <c r="C69" s="104">
        <f t="shared" si="11"/>
        <v>1.4200938936093861</v>
      </c>
      <c r="D69" s="51">
        <v>11851.9</v>
      </c>
      <c r="E69" s="25">
        <v>11807.1</v>
      </c>
      <c r="F69" s="47">
        <v>12003.7</v>
      </c>
      <c r="G69" s="80"/>
      <c r="H69" s="80"/>
      <c r="I69" s="80"/>
      <c r="K69" s="111">
        <f t="shared" si="8"/>
        <v>5.2247351846545032</v>
      </c>
      <c r="L69" s="111">
        <f t="shared" si="9"/>
        <v>11.165187517893189</v>
      </c>
      <c r="M69" s="111">
        <f t="shared" si="10"/>
        <v>8.3738906384202174</v>
      </c>
      <c r="N69" s="134">
        <f t="shared" si="12"/>
        <v>8.254604446989303</v>
      </c>
      <c r="O69" s="134">
        <f t="shared" si="13"/>
        <v>2.4266458850945951</v>
      </c>
    </row>
    <row r="70" spans="1:16" ht="15.75" customHeight="1" x14ac:dyDescent="0.45">
      <c r="A70">
        <v>12</v>
      </c>
      <c r="B70" s="20">
        <v>144</v>
      </c>
      <c r="C70" s="104">
        <f t="shared" si="11"/>
        <v>1.5491933384829668</v>
      </c>
      <c r="D70" s="51">
        <v>11852.4</v>
      </c>
      <c r="E70" s="25">
        <v>11808.1</v>
      </c>
      <c r="F70" s="47">
        <v>12004.7</v>
      </c>
      <c r="G70" s="80"/>
      <c r="H70" s="80"/>
      <c r="I70" s="80"/>
      <c r="K70" s="111">
        <f t="shared" si="8"/>
        <v>5.5825937589459436</v>
      </c>
      <c r="L70" s="111">
        <f t="shared" si="9"/>
        <v>11.88090466647607</v>
      </c>
      <c r="M70" s="111">
        <f t="shared" si="10"/>
        <v>9.0896077870030982</v>
      </c>
      <c r="N70" s="134">
        <f t="shared" si="12"/>
        <v>8.8510354041417045</v>
      </c>
      <c r="O70" s="134">
        <f t="shared" si="13"/>
        <v>2.5768026257846977</v>
      </c>
    </row>
    <row r="71" spans="1:16" ht="15.75" customHeight="1" x14ac:dyDescent="0.45">
      <c r="A71">
        <v>13</v>
      </c>
      <c r="B71" s="20">
        <v>169</v>
      </c>
      <c r="C71" s="104">
        <f t="shared" si="11"/>
        <v>1.6782927833565473</v>
      </c>
      <c r="D71" s="51">
        <v>11852.3</v>
      </c>
      <c r="E71" s="25">
        <v>11807.9</v>
      </c>
      <c r="F71" s="47">
        <v>12005.3</v>
      </c>
      <c r="G71" s="80"/>
      <c r="H71" s="80"/>
      <c r="I71" s="80"/>
      <c r="K71" s="111">
        <f t="shared" si="8"/>
        <v>5.5110220440873956</v>
      </c>
      <c r="L71" s="111">
        <f t="shared" si="9"/>
        <v>11.737761236758972</v>
      </c>
      <c r="M71" s="111">
        <f t="shared" si="10"/>
        <v>9.5190380761517837</v>
      </c>
      <c r="N71" s="134">
        <f t="shared" si="12"/>
        <v>8.9226071189993839</v>
      </c>
      <c r="O71" s="134">
        <f t="shared" si="13"/>
        <v>2.5768026257845698</v>
      </c>
    </row>
    <row r="72" spans="1:16" ht="15.75" customHeight="1" x14ac:dyDescent="0.45">
      <c r="A72">
        <v>14</v>
      </c>
      <c r="B72" s="20">
        <v>196</v>
      </c>
      <c r="C72" s="104">
        <f t="shared" si="11"/>
        <v>1.8073922282301278</v>
      </c>
      <c r="D72" s="51">
        <v>11853.3</v>
      </c>
      <c r="E72" s="25">
        <v>11809.6</v>
      </c>
      <c r="F72" s="47">
        <v>12005.3</v>
      </c>
      <c r="G72" s="80"/>
      <c r="H72" s="80"/>
      <c r="I72" s="80"/>
      <c r="K72" s="111">
        <f t="shared" si="8"/>
        <v>6.2267391926702755</v>
      </c>
      <c r="L72" s="111">
        <f t="shared" si="9"/>
        <v>12.954480389350389</v>
      </c>
      <c r="M72" s="111">
        <f t="shared" si="10"/>
        <v>9.5190380761517837</v>
      </c>
      <c r="N72" s="134">
        <f t="shared" si="12"/>
        <v>9.5667525527241484</v>
      </c>
      <c r="O72" s="134">
        <f t="shared" si="13"/>
        <v>2.7467960615758185</v>
      </c>
    </row>
    <row r="73" spans="1:16" ht="15.75" customHeight="1" x14ac:dyDescent="0.45">
      <c r="A73">
        <v>15</v>
      </c>
      <c r="B73" s="20">
        <v>225</v>
      </c>
      <c r="C73" s="104">
        <f t="shared" si="11"/>
        <v>1.9364916731037085</v>
      </c>
      <c r="D73" s="51">
        <v>11853.8</v>
      </c>
      <c r="E73" s="25">
        <v>11809.6</v>
      </c>
      <c r="F73" s="47">
        <v>12006.1</v>
      </c>
      <c r="G73" s="80"/>
      <c r="H73" s="80"/>
      <c r="I73" s="80"/>
      <c r="K73" s="111">
        <f t="shared" si="8"/>
        <v>6.5845977669617151</v>
      </c>
      <c r="L73" s="111">
        <f t="shared" si="9"/>
        <v>12.954480389350389</v>
      </c>
      <c r="M73" s="111">
        <f t="shared" si="10"/>
        <v>10.091611795018869</v>
      </c>
      <c r="N73" s="134">
        <f t="shared" si="12"/>
        <v>9.8768966504436566</v>
      </c>
      <c r="O73" s="134">
        <f t="shared" si="13"/>
        <v>2.6049220206799251</v>
      </c>
    </row>
    <row r="74" spans="1:16" ht="15.75" customHeight="1" x14ac:dyDescent="0.45">
      <c r="A74">
        <v>16</v>
      </c>
      <c r="B74" s="20">
        <v>256</v>
      </c>
      <c r="C74" s="104">
        <f t="shared" si="11"/>
        <v>2.0655911179772888</v>
      </c>
      <c r="D74" s="51">
        <v>11853.7</v>
      </c>
      <c r="E74" s="25">
        <v>11811.1</v>
      </c>
      <c r="F74" s="47">
        <v>12006.2</v>
      </c>
      <c r="G74" s="80"/>
      <c r="H74" s="80"/>
      <c r="I74" s="80"/>
      <c r="K74" s="111">
        <f t="shared" si="8"/>
        <v>6.5130260521044692</v>
      </c>
      <c r="L74" s="111">
        <f t="shared" si="9"/>
        <v>14.028056112224709</v>
      </c>
      <c r="M74" s="111">
        <f t="shared" si="10"/>
        <v>10.163183509877417</v>
      </c>
      <c r="N74" s="134">
        <f t="shared" si="12"/>
        <v>10.234755224735531</v>
      </c>
      <c r="O74" s="134">
        <f t="shared" si="13"/>
        <v>3.0684155611545978</v>
      </c>
    </row>
    <row r="75" spans="1:16" s="53" customFormat="1" ht="15.75" customHeight="1" x14ac:dyDescent="0.45">
      <c r="A75" s="53">
        <v>17</v>
      </c>
      <c r="B75" s="73">
        <v>476</v>
      </c>
      <c r="C75" s="104">
        <f t="shared" si="11"/>
        <v>2.8166173565703478</v>
      </c>
      <c r="D75" s="74">
        <v>11855.2</v>
      </c>
      <c r="E75" s="75">
        <v>11814.7</v>
      </c>
      <c r="F75" s="57">
        <v>12011.4</v>
      </c>
      <c r="G75" s="81"/>
      <c r="H75" s="81"/>
      <c r="I75" s="81"/>
      <c r="K75" s="111">
        <f t="shared" si="8"/>
        <v>7.5866017749787886</v>
      </c>
      <c r="L75" s="111">
        <f t="shared" si="9"/>
        <v>16.604637847123339</v>
      </c>
      <c r="M75" s="111">
        <f>(F75-F$58)/(0.000998*$B$27)</f>
        <v>13.884912682507613</v>
      </c>
      <c r="N75" s="134">
        <f t="shared" si="12"/>
        <v>12.692050768203247</v>
      </c>
      <c r="O75" s="134">
        <f t="shared" si="13"/>
        <v>3.776985862613508</v>
      </c>
      <c r="P75" s="72"/>
    </row>
    <row r="76" spans="1:16" ht="15.75" customHeight="1" x14ac:dyDescent="0.45">
      <c r="A76">
        <v>18</v>
      </c>
      <c r="B76" s="20">
        <v>1448</v>
      </c>
      <c r="C76" s="104">
        <f t="shared" si="11"/>
        <v>4.9125689138508104</v>
      </c>
      <c r="D76" s="51">
        <v>11861.1</v>
      </c>
      <c r="E76" s="25">
        <v>11820.4</v>
      </c>
      <c r="F76" s="47">
        <v>12019.1</v>
      </c>
      <c r="G76" s="80"/>
      <c r="H76" s="80"/>
      <c r="I76" s="80"/>
      <c r="K76" s="111">
        <f t="shared" si="8"/>
        <v>11.80933295161752</v>
      </c>
      <c r="L76" s="111">
        <f t="shared" si="9"/>
        <v>20.684225594044975</v>
      </c>
      <c r="M76" s="111">
        <f>(F76-F$58)/(0.000998*$B$27)</f>
        <v>19.395934726596309</v>
      </c>
      <c r="N76" s="134">
        <f t="shared" si="12"/>
        <v>17.296497757419601</v>
      </c>
      <c r="O76" s="134">
        <f t="shared" si="13"/>
        <v>3.915495417297167</v>
      </c>
    </row>
    <row r="77" spans="1:16" ht="15.75" customHeight="1" x14ac:dyDescent="0.45">
      <c r="B77" s="20"/>
      <c r="C77" s="20"/>
      <c r="J77" s="21" t="s">
        <v>19</v>
      </c>
      <c r="K77" s="135">
        <f>SLOPE(K58:K76,$C$32:$C$50)</f>
        <v>2.096952562235002</v>
      </c>
      <c r="L77" s="135">
        <f t="shared" ref="L77:M77" si="14">SLOPE(L58:L76,$C$32:$C$50)</f>
        <v>3.4263113920918582</v>
      </c>
      <c r="M77" s="135">
        <f t="shared" si="14"/>
        <v>3.5316975444963661</v>
      </c>
      <c r="N77" s="67"/>
      <c r="O77" s="67"/>
      <c r="P77" s="67"/>
    </row>
    <row r="78" spans="1:16" ht="15.75" customHeight="1" x14ac:dyDescent="0.45">
      <c r="B78" s="20"/>
      <c r="C78" s="20"/>
      <c r="D78" s="101">
        <f>D74-D58</f>
        <v>9.1000000000003638</v>
      </c>
      <c r="E78" s="101">
        <f t="shared" ref="E78:F78" si="15">E74-E58</f>
        <v>19.600000000000364</v>
      </c>
      <c r="F78" s="101">
        <f t="shared" si="15"/>
        <v>14.200000000000728</v>
      </c>
      <c r="K78" s="12" t="s">
        <v>10</v>
      </c>
      <c r="L78" s="13">
        <f>AVERAGE(K77:M77)</f>
        <v>3.0183204996077424</v>
      </c>
    </row>
    <row r="79" spans="1:16" ht="15.75" customHeight="1" x14ac:dyDescent="0.45">
      <c r="B79" s="20"/>
      <c r="C79" s="20"/>
      <c r="K79" s="12" t="s">
        <v>11</v>
      </c>
      <c r="L79" s="16" t="e">
        <f ca="1">_xludf.STDEV.S(K77:M77)</f>
        <v>#NAME?</v>
      </c>
    </row>
    <row r="80" spans="1:16" ht="15.75" customHeight="1" x14ac:dyDescent="0.45"/>
    <row r="81" spans="1:18" ht="15.75" customHeight="1" x14ac:dyDescent="0.45">
      <c r="B81" s="8" t="s">
        <v>6</v>
      </c>
      <c r="C81" s="8"/>
    </row>
    <row r="82" spans="1:18" ht="15.75" customHeight="1" x14ac:dyDescent="0.45">
      <c r="A82" s="19"/>
      <c r="D82" s="136" t="s">
        <v>16</v>
      </c>
      <c r="E82" s="137"/>
      <c r="F82" s="137"/>
      <c r="K82" s="136" t="s">
        <v>17</v>
      </c>
      <c r="L82" s="137"/>
      <c r="M82" s="137"/>
    </row>
    <row r="83" spans="1:18" ht="15.75" customHeight="1" x14ac:dyDescent="0.45">
      <c r="B83" s="20" t="s">
        <v>18</v>
      </c>
      <c r="C83" s="103" t="s">
        <v>44</v>
      </c>
      <c r="D83" s="53" t="s">
        <v>40</v>
      </c>
      <c r="E83" s="53" t="s">
        <v>30</v>
      </c>
      <c r="F83" s="53" t="s">
        <v>31</v>
      </c>
      <c r="G83" s="72" t="s">
        <v>32</v>
      </c>
      <c r="H83" s="72" t="s">
        <v>33</v>
      </c>
      <c r="I83" s="72" t="s">
        <v>34</v>
      </c>
      <c r="K83" t="s">
        <v>51</v>
      </c>
      <c r="L83" t="s">
        <v>52</v>
      </c>
      <c r="M83" t="s">
        <v>57</v>
      </c>
      <c r="N83" s="112" t="s">
        <v>58</v>
      </c>
      <c r="O83" s="112" t="s">
        <v>59</v>
      </c>
      <c r="P83" s="112" t="s">
        <v>56</v>
      </c>
    </row>
    <row r="84" spans="1:18" ht="15.75" customHeight="1" x14ac:dyDescent="0.45">
      <c r="A84">
        <v>0</v>
      </c>
      <c r="B84" s="20">
        <v>0</v>
      </c>
      <c r="C84" s="104">
        <f>SQRT(B84/60)</f>
        <v>0</v>
      </c>
      <c r="D84" s="49">
        <v>10767.7</v>
      </c>
      <c r="E84" s="48">
        <v>10569.2</v>
      </c>
      <c r="F84" s="48">
        <v>10729.9</v>
      </c>
      <c r="G84" s="50">
        <v>10666.1</v>
      </c>
      <c r="H84" s="50">
        <v>10867.7</v>
      </c>
      <c r="I84" s="50">
        <v>10591</v>
      </c>
      <c r="K84">
        <f t="shared" ref="K84:K102" si="16">(D84-D$84)/(0.000998*$B$27)</f>
        <v>0</v>
      </c>
      <c r="L84">
        <f t="shared" ref="L84:L102" si="17">(E84-E$84)/(0.000998*$B$27)</f>
        <v>0</v>
      </c>
      <c r="M84">
        <f t="shared" ref="M84:P101" si="18">(F84-F$84)/(0.000998*$B$27)</f>
        <v>0</v>
      </c>
      <c r="N84" s="112">
        <f t="shared" si="18"/>
        <v>0</v>
      </c>
      <c r="O84" s="112">
        <f t="shared" si="18"/>
        <v>0</v>
      </c>
      <c r="P84" s="112">
        <f t="shared" si="18"/>
        <v>0</v>
      </c>
      <c r="Q84" s="134">
        <f>AVERAGE(K84:P84)</f>
        <v>0</v>
      </c>
      <c r="R84" s="134">
        <f>_xlfn.STDEV.P(K84:P84)</f>
        <v>0</v>
      </c>
    </row>
    <row r="85" spans="1:18" ht="15.75" customHeight="1" x14ac:dyDescent="0.45">
      <c r="A85">
        <v>1</v>
      </c>
      <c r="B85" s="20">
        <v>1</v>
      </c>
      <c r="C85" s="104">
        <f t="shared" ref="C85:C102" si="19">SQRT(B85/60)</f>
        <v>0.12909944487358055</v>
      </c>
      <c r="D85" s="49">
        <v>10773.2</v>
      </c>
      <c r="E85" s="48">
        <v>10572.6</v>
      </c>
      <c r="F85" s="48">
        <v>10732.6</v>
      </c>
      <c r="G85" s="50">
        <v>10668.1</v>
      </c>
      <c r="H85" s="50">
        <v>10867.9</v>
      </c>
      <c r="I85" s="50">
        <v>10593.3</v>
      </c>
      <c r="K85" s="111">
        <f t="shared" si="16"/>
        <v>3.9364443172058401</v>
      </c>
      <c r="L85" s="111">
        <f t="shared" si="17"/>
        <v>2.4334383051815318</v>
      </c>
      <c r="M85" s="111">
        <f t="shared" si="18"/>
        <v>1.9324363011742969</v>
      </c>
      <c r="N85" s="113">
        <f t="shared" si="18"/>
        <v>1.4314342971657601</v>
      </c>
      <c r="O85" s="113">
        <f t="shared" si="18"/>
        <v>0.14314342971579488</v>
      </c>
      <c r="P85" s="113">
        <f t="shared" si="18"/>
        <v>1.6461494417401032</v>
      </c>
      <c r="Q85" s="134">
        <f t="shared" ref="Q85:Q102" si="20">AVERAGE(K85:P85)</f>
        <v>1.9205076820305547</v>
      </c>
      <c r="R85" s="134">
        <f t="shared" ref="R85:R102" si="21">_xlfn.STDEV.P(K85:P85)</f>
        <v>1.1402287444753763</v>
      </c>
    </row>
    <row r="86" spans="1:18" ht="15.75" customHeight="1" x14ac:dyDescent="0.45">
      <c r="A86">
        <v>2</v>
      </c>
      <c r="B86" s="20">
        <v>4</v>
      </c>
      <c r="C86" s="104">
        <f t="shared" si="19"/>
        <v>0.2581988897471611</v>
      </c>
      <c r="D86" s="49">
        <v>10772.6</v>
      </c>
      <c r="E86" s="48">
        <v>10573.7</v>
      </c>
      <c r="F86" s="48">
        <v>10733.5</v>
      </c>
      <c r="G86" s="50">
        <v>10669.4</v>
      </c>
      <c r="H86" s="50">
        <v>10870.6</v>
      </c>
      <c r="I86" s="50">
        <v>10594.2</v>
      </c>
      <c r="K86" s="111">
        <f t="shared" si="16"/>
        <v>3.5070140280558517</v>
      </c>
      <c r="L86" s="111">
        <f t="shared" si="17"/>
        <v>3.2207271686229602</v>
      </c>
      <c r="M86" s="111">
        <f t="shared" si="18"/>
        <v>2.5765817348986286</v>
      </c>
      <c r="N86" s="113">
        <f t="shared" si="18"/>
        <v>2.3618665903229834</v>
      </c>
      <c r="O86" s="113">
        <f t="shared" si="18"/>
        <v>2.0755797308900918</v>
      </c>
      <c r="P86" s="113">
        <f t="shared" si="18"/>
        <v>2.2902948754657371</v>
      </c>
      <c r="Q86" s="134">
        <f t="shared" si="20"/>
        <v>2.6720106880427088</v>
      </c>
      <c r="R86" s="134">
        <f t="shared" si="21"/>
        <v>0.51721260112313061</v>
      </c>
    </row>
    <row r="87" spans="1:18" ht="15.75" customHeight="1" x14ac:dyDescent="0.45">
      <c r="A87">
        <v>3</v>
      </c>
      <c r="B87" s="20">
        <v>9</v>
      </c>
      <c r="C87" s="104">
        <f t="shared" si="19"/>
        <v>0.3872983346207417</v>
      </c>
      <c r="D87" s="49">
        <v>10773.6</v>
      </c>
      <c r="E87" s="48">
        <v>10574.5</v>
      </c>
      <c r="F87" s="48">
        <v>10733.3</v>
      </c>
      <c r="G87" s="50">
        <v>10670.9</v>
      </c>
      <c r="H87" s="50">
        <v>10870.6</v>
      </c>
      <c r="I87" s="50">
        <v>10595.3</v>
      </c>
      <c r="K87" s="111">
        <f t="shared" si="16"/>
        <v>4.2227311766387317</v>
      </c>
      <c r="L87" s="111">
        <f t="shared" si="17"/>
        <v>3.7933008874887433</v>
      </c>
      <c r="M87" s="111">
        <f t="shared" si="18"/>
        <v>2.4334383051815318</v>
      </c>
      <c r="N87" s="113">
        <f t="shared" si="18"/>
        <v>3.4354423131973033</v>
      </c>
      <c r="O87" s="113">
        <f t="shared" si="18"/>
        <v>2.0755797308900918</v>
      </c>
      <c r="P87" s="113">
        <f t="shared" si="18"/>
        <v>3.0775837389058633</v>
      </c>
      <c r="Q87" s="134">
        <f t="shared" si="20"/>
        <v>3.1730126920503778</v>
      </c>
      <c r="R87" s="134">
        <f t="shared" si="21"/>
        <v>0.74341237002013127</v>
      </c>
    </row>
    <row r="88" spans="1:18" ht="15.75" customHeight="1" x14ac:dyDescent="0.45">
      <c r="A88">
        <v>4</v>
      </c>
      <c r="B88" s="20">
        <v>16</v>
      </c>
      <c r="C88" s="104">
        <f t="shared" si="19"/>
        <v>0.5163977794943222</v>
      </c>
      <c r="D88" s="49">
        <v>10774.3</v>
      </c>
      <c r="E88" s="48">
        <v>10575.4</v>
      </c>
      <c r="F88" s="48">
        <v>10733.9</v>
      </c>
      <c r="G88" s="50">
        <v>10671.6</v>
      </c>
      <c r="H88" s="50">
        <v>10872</v>
      </c>
      <c r="I88" s="50">
        <v>10596.3</v>
      </c>
      <c r="K88" s="111">
        <f t="shared" si="16"/>
        <v>4.7237331806459668</v>
      </c>
      <c r="L88" s="111">
        <f t="shared" si="17"/>
        <v>4.4374463212130753</v>
      </c>
      <c r="M88" s="111">
        <f t="shared" si="18"/>
        <v>2.8628685943315202</v>
      </c>
      <c r="N88" s="113">
        <f t="shared" si="18"/>
        <v>3.9364443172058401</v>
      </c>
      <c r="O88" s="113">
        <f t="shared" si="18"/>
        <v>3.0775837389058633</v>
      </c>
      <c r="P88" s="113">
        <f t="shared" si="18"/>
        <v>3.7933008874887433</v>
      </c>
      <c r="Q88" s="134">
        <f t="shared" si="20"/>
        <v>3.8052295066318353</v>
      </c>
      <c r="R88" s="134">
        <f t="shared" si="21"/>
        <v>0.66810916904928119</v>
      </c>
    </row>
    <row r="89" spans="1:18" ht="15.75" customHeight="1" x14ac:dyDescent="0.45">
      <c r="A89">
        <v>5</v>
      </c>
      <c r="B89" s="20">
        <v>25</v>
      </c>
      <c r="C89" s="104">
        <f t="shared" si="19"/>
        <v>0.6454972243679028</v>
      </c>
      <c r="D89" s="49">
        <v>10774.6</v>
      </c>
      <c r="E89" s="48">
        <v>10576.4</v>
      </c>
      <c r="F89" s="48">
        <v>10734.5</v>
      </c>
      <c r="G89" s="50">
        <v>10672</v>
      </c>
      <c r="H89" s="50">
        <v>10872.7</v>
      </c>
      <c r="I89" s="50">
        <v>10597.4</v>
      </c>
      <c r="K89" s="111">
        <f t="shared" si="16"/>
        <v>4.9384483252216116</v>
      </c>
      <c r="L89" s="111">
        <f t="shared" si="17"/>
        <v>5.1531634697959552</v>
      </c>
      <c r="M89" s="111">
        <f t="shared" si="18"/>
        <v>3.2922988834815086</v>
      </c>
      <c r="N89" s="113">
        <f t="shared" si="18"/>
        <v>4.2227311766387317</v>
      </c>
      <c r="O89" s="113">
        <f t="shared" si="18"/>
        <v>3.5785857429144001</v>
      </c>
      <c r="P89" s="113">
        <f t="shared" si="18"/>
        <v>4.5805897509301721</v>
      </c>
      <c r="Q89" s="134">
        <f t="shared" si="20"/>
        <v>4.2943028914970638</v>
      </c>
      <c r="R89" s="134">
        <f t="shared" si="21"/>
        <v>0.67773035171942875</v>
      </c>
    </row>
    <row r="90" spans="1:18" ht="15.75" customHeight="1" x14ac:dyDescent="0.45">
      <c r="A90">
        <v>6</v>
      </c>
      <c r="B90" s="20">
        <v>36</v>
      </c>
      <c r="C90" s="104">
        <f t="shared" si="19"/>
        <v>0.7745966692414834</v>
      </c>
      <c r="D90" s="49">
        <v>10775.6</v>
      </c>
      <c r="E90" s="48">
        <v>10577.4</v>
      </c>
      <c r="F90" s="48">
        <v>10735.5</v>
      </c>
      <c r="G90" s="50">
        <v>10672</v>
      </c>
      <c r="H90" s="50">
        <v>10873.5</v>
      </c>
      <c r="I90" s="50">
        <v>10598.4</v>
      </c>
      <c r="K90" s="111">
        <f t="shared" si="16"/>
        <v>5.6541654738044924</v>
      </c>
      <c r="L90" s="111">
        <f t="shared" si="17"/>
        <v>5.8688806183788351</v>
      </c>
      <c r="M90" s="111">
        <f t="shared" si="18"/>
        <v>4.0080160320643889</v>
      </c>
      <c r="N90" s="113">
        <f t="shared" si="18"/>
        <v>4.2227311766387317</v>
      </c>
      <c r="O90" s="113">
        <f t="shared" si="18"/>
        <v>4.1511594617801837</v>
      </c>
      <c r="P90" s="113">
        <f t="shared" si="18"/>
        <v>5.296306899513052</v>
      </c>
      <c r="Q90" s="134">
        <f t="shared" si="20"/>
        <v>4.8668766103632803</v>
      </c>
      <c r="R90" s="134">
        <f t="shared" si="21"/>
        <v>0.76081776501089793</v>
      </c>
    </row>
    <row r="91" spans="1:18" ht="15.75" customHeight="1" x14ac:dyDescent="0.45">
      <c r="A91">
        <v>7</v>
      </c>
      <c r="B91" s="20">
        <v>49</v>
      </c>
      <c r="C91" s="104">
        <f t="shared" si="19"/>
        <v>0.9036961141150639</v>
      </c>
      <c r="D91" s="49">
        <v>10776</v>
      </c>
      <c r="E91" s="48">
        <v>10578.5</v>
      </c>
      <c r="F91" s="48">
        <v>10735.7</v>
      </c>
      <c r="G91" s="50">
        <v>10672.5</v>
      </c>
      <c r="H91" s="50">
        <v>10874.6</v>
      </c>
      <c r="I91" s="50">
        <v>10597.9</v>
      </c>
      <c r="K91" s="111">
        <f t="shared" si="16"/>
        <v>5.940452333237384</v>
      </c>
      <c r="L91" s="111">
        <f t="shared" si="17"/>
        <v>6.6561694818202639</v>
      </c>
      <c r="M91" s="111">
        <f t="shared" si="18"/>
        <v>4.1511594617814858</v>
      </c>
      <c r="N91" s="113">
        <f t="shared" si="18"/>
        <v>4.5805897509301721</v>
      </c>
      <c r="O91" s="113">
        <f t="shared" si="18"/>
        <v>4.9384483252216116</v>
      </c>
      <c r="P91" s="113">
        <f t="shared" si="18"/>
        <v>4.9384483252216116</v>
      </c>
      <c r="Q91" s="134">
        <f t="shared" si="20"/>
        <v>5.2008779463687551</v>
      </c>
      <c r="R91" s="134">
        <f t="shared" si="21"/>
        <v>0.84550267900861198</v>
      </c>
    </row>
    <row r="92" spans="1:18" ht="15.75" customHeight="1" x14ac:dyDescent="0.45">
      <c r="A92">
        <v>8</v>
      </c>
      <c r="B92" s="20">
        <v>64</v>
      </c>
      <c r="C92" s="104">
        <f t="shared" si="19"/>
        <v>1.0327955589886444</v>
      </c>
      <c r="D92" s="49">
        <v>10777</v>
      </c>
      <c r="E92" s="48">
        <v>10579.2</v>
      </c>
      <c r="F92" s="48">
        <v>10736.6</v>
      </c>
      <c r="G92" s="50">
        <v>10672</v>
      </c>
      <c r="H92" s="50">
        <v>10875.5</v>
      </c>
      <c r="I92" s="50">
        <v>10598.9</v>
      </c>
      <c r="K92" s="111">
        <f t="shared" si="16"/>
        <v>6.6561694818202639</v>
      </c>
      <c r="L92" s="111">
        <f t="shared" si="17"/>
        <v>7.1571714858288003</v>
      </c>
      <c r="M92" s="111">
        <f t="shared" si="18"/>
        <v>4.7953048955058168</v>
      </c>
      <c r="N92" s="113">
        <f t="shared" si="18"/>
        <v>4.2227311766387317</v>
      </c>
      <c r="O92" s="113">
        <f t="shared" si="18"/>
        <v>5.5825937589459436</v>
      </c>
      <c r="P92" s="113">
        <f t="shared" si="18"/>
        <v>5.6541654738044924</v>
      </c>
      <c r="Q92" s="134">
        <f t="shared" si="20"/>
        <v>5.6780227120906757</v>
      </c>
      <c r="R92" s="134">
        <f t="shared" si="21"/>
        <v>1.004273555675506</v>
      </c>
    </row>
    <row r="93" spans="1:18" ht="15.75" customHeight="1" x14ac:dyDescent="0.45">
      <c r="A93">
        <v>9</v>
      </c>
      <c r="B93" s="20">
        <v>81</v>
      </c>
      <c r="C93" s="104">
        <f t="shared" si="19"/>
        <v>1.1618950038622251</v>
      </c>
      <c r="D93" s="49">
        <v>10777.7</v>
      </c>
      <c r="E93" s="48">
        <v>10579.5</v>
      </c>
      <c r="F93" s="48">
        <v>10737.1</v>
      </c>
      <c r="G93" s="50">
        <v>10674</v>
      </c>
      <c r="H93" s="50">
        <v>10875.8</v>
      </c>
      <c r="I93" s="50">
        <v>10600.3</v>
      </c>
      <c r="K93" s="111">
        <f t="shared" si="16"/>
        <v>7.1571714858288003</v>
      </c>
      <c r="L93" s="111">
        <f t="shared" si="17"/>
        <v>7.3718866304031438</v>
      </c>
      <c r="M93" s="111">
        <f t="shared" si="18"/>
        <v>5.1531634697972573</v>
      </c>
      <c r="N93" s="113">
        <f t="shared" si="18"/>
        <v>5.6541654738044924</v>
      </c>
      <c r="O93" s="113">
        <f t="shared" si="18"/>
        <v>5.7973089035202872</v>
      </c>
      <c r="P93" s="113">
        <f t="shared" si="18"/>
        <v>6.6561694818202639</v>
      </c>
      <c r="Q93" s="134">
        <f t="shared" si="20"/>
        <v>6.2983109075290402</v>
      </c>
      <c r="R93" s="134">
        <f t="shared" si="21"/>
        <v>0.81604310413609515</v>
      </c>
    </row>
    <row r="94" spans="1:18" ht="15.75" customHeight="1" x14ac:dyDescent="0.45">
      <c r="A94">
        <v>10</v>
      </c>
      <c r="B94" s="20">
        <v>100</v>
      </c>
      <c r="C94" s="104">
        <f t="shared" si="19"/>
        <v>1.2909944487358056</v>
      </c>
      <c r="D94" s="49">
        <v>10780.6</v>
      </c>
      <c r="E94" s="48">
        <v>10580.4</v>
      </c>
      <c r="F94" s="48">
        <v>10738.2</v>
      </c>
      <c r="G94" s="50">
        <v>10674.2</v>
      </c>
      <c r="H94" s="50">
        <v>10875.7</v>
      </c>
      <c r="I94" s="50">
        <v>10600.8</v>
      </c>
      <c r="K94" s="111">
        <f t="shared" si="16"/>
        <v>9.2327512167188921</v>
      </c>
      <c r="L94" s="111">
        <f t="shared" si="17"/>
        <v>8.0160320641274758</v>
      </c>
      <c r="M94" s="111">
        <f t="shared" si="18"/>
        <v>5.9404523332386852</v>
      </c>
      <c r="N94" s="113">
        <f t="shared" si="18"/>
        <v>5.7973089035215883</v>
      </c>
      <c r="O94" s="113">
        <f t="shared" si="18"/>
        <v>5.7257371886630404</v>
      </c>
      <c r="P94" s="113">
        <f t="shared" si="18"/>
        <v>7.0140280561117034</v>
      </c>
      <c r="Q94" s="134">
        <f t="shared" si="20"/>
        <v>6.9543849603968981</v>
      </c>
      <c r="R94" s="134">
        <f t="shared" si="21"/>
        <v>1.3037167631090503</v>
      </c>
    </row>
    <row r="95" spans="1:18" ht="15.75" customHeight="1" x14ac:dyDescent="0.45">
      <c r="A95">
        <v>11</v>
      </c>
      <c r="B95" s="20">
        <v>121</v>
      </c>
      <c r="C95" s="104">
        <f t="shared" si="19"/>
        <v>1.4200938936093861</v>
      </c>
      <c r="D95" s="49">
        <v>10781.3</v>
      </c>
      <c r="E95" s="48">
        <v>10582.2</v>
      </c>
      <c r="F95" s="48">
        <v>10738.3</v>
      </c>
      <c r="G95" s="50">
        <v>10675</v>
      </c>
      <c r="H95" s="50">
        <v>10877.5</v>
      </c>
      <c r="I95" s="50">
        <v>10602.2</v>
      </c>
      <c r="K95" s="111">
        <f t="shared" si="16"/>
        <v>9.7337532207261273</v>
      </c>
      <c r="L95" s="111">
        <f t="shared" si="17"/>
        <v>9.3043229315774401</v>
      </c>
      <c r="M95" s="111">
        <f t="shared" si="18"/>
        <v>6.0120240480959319</v>
      </c>
      <c r="N95" s="113">
        <f t="shared" si="18"/>
        <v>6.3698826223873724</v>
      </c>
      <c r="O95" s="113">
        <f t="shared" si="18"/>
        <v>7.0140280561117034</v>
      </c>
      <c r="P95" s="113">
        <f t="shared" si="18"/>
        <v>8.0160320641287779</v>
      </c>
      <c r="Q95" s="134">
        <f t="shared" si="20"/>
        <v>7.7416738238378926</v>
      </c>
      <c r="R95" s="134">
        <f t="shared" si="21"/>
        <v>1.4076276029684585</v>
      </c>
    </row>
    <row r="96" spans="1:18" ht="15.75" customHeight="1" x14ac:dyDescent="0.45">
      <c r="A96">
        <v>12</v>
      </c>
      <c r="B96" s="20">
        <v>144</v>
      </c>
      <c r="C96" s="104">
        <f t="shared" si="19"/>
        <v>1.5491933384829668</v>
      </c>
      <c r="D96" s="49">
        <v>10782.4</v>
      </c>
      <c r="E96" s="48">
        <v>10582.6</v>
      </c>
      <c r="F96" s="48">
        <v>10739</v>
      </c>
      <c r="G96" s="50">
        <v>10675.1</v>
      </c>
      <c r="H96" s="50">
        <v>10877</v>
      </c>
      <c r="I96" s="50">
        <v>10602.6</v>
      </c>
      <c r="K96" s="111">
        <f t="shared" si="16"/>
        <v>10.521042084167556</v>
      </c>
      <c r="L96" s="111">
        <f t="shared" si="17"/>
        <v>9.5906097910103316</v>
      </c>
      <c r="M96" s="111">
        <f t="shared" si="18"/>
        <v>6.5130260521044692</v>
      </c>
      <c r="N96" s="113">
        <f t="shared" si="18"/>
        <v>6.4414543372459203</v>
      </c>
      <c r="O96" s="113">
        <f t="shared" si="18"/>
        <v>6.6561694818202639</v>
      </c>
      <c r="P96" s="113">
        <f t="shared" si="18"/>
        <v>8.3023189235616695</v>
      </c>
      <c r="Q96" s="134">
        <f t="shared" si="20"/>
        <v>8.0041034449850361</v>
      </c>
      <c r="R96" s="134">
        <f t="shared" si="21"/>
        <v>1.603279189951103</v>
      </c>
    </row>
    <row r="97" spans="1:18" ht="15.75" customHeight="1" x14ac:dyDescent="0.45">
      <c r="A97">
        <v>13</v>
      </c>
      <c r="B97" s="20">
        <v>169</v>
      </c>
      <c r="C97" s="104">
        <f t="shared" si="19"/>
        <v>1.6782927833565473</v>
      </c>
      <c r="D97" s="49">
        <v>10782.8</v>
      </c>
      <c r="E97" s="48">
        <v>10584.8</v>
      </c>
      <c r="F97" s="48">
        <v>10739.2</v>
      </c>
      <c r="G97" s="50">
        <v>10675.9</v>
      </c>
      <c r="H97" s="50">
        <v>10878.8</v>
      </c>
      <c r="I97" s="50">
        <v>10603.2</v>
      </c>
      <c r="K97" s="111">
        <f t="shared" si="16"/>
        <v>10.807328943600448</v>
      </c>
      <c r="L97" s="111">
        <f t="shared" si="17"/>
        <v>11.165187517891887</v>
      </c>
      <c r="M97" s="111">
        <f t="shared" si="18"/>
        <v>6.656169481821566</v>
      </c>
      <c r="N97" s="113">
        <f t="shared" si="18"/>
        <v>7.0140280561117034</v>
      </c>
      <c r="O97" s="113">
        <f t="shared" si="18"/>
        <v>7.944460349268927</v>
      </c>
      <c r="P97" s="113">
        <f t="shared" si="18"/>
        <v>8.7317492127116569</v>
      </c>
      <c r="Q97" s="134">
        <f t="shared" si="20"/>
        <v>8.7198205935676985</v>
      </c>
      <c r="R97" s="134">
        <f t="shared" si="21"/>
        <v>1.737201792072554</v>
      </c>
    </row>
    <row r="98" spans="1:18" ht="15.75" customHeight="1" x14ac:dyDescent="0.45">
      <c r="A98">
        <v>14</v>
      </c>
      <c r="B98" s="20">
        <v>196</v>
      </c>
      <c r="C98" s="104">
        <f t="shared" si="19"/>
        <v>1.8073922282301278</v>
      </c>
      <c r="D98" s="49">
        <v>10783.1</v>
      </c>
      <c r="E98" s="48">
        <v>10584.6</v>
      </c>
      <c r="F98" s="48">
        <v>10740.1</v>
      </c>
      <c r="G98" s="50">
        <v>10676.5</v>
      </c>
      <c r="H98" s="50">
        <v>10878.7</v>
      </c>
      <c r="I98" s="50">
        <v>10604.5</v>
      </c>
      <c r="K98" s="111">
        <f t="shared" si="16"/>
        <v>11.022044088176091</v>
      </c>
      <c r="L98" s="111">
        <f t="shared" si="17"/>
        <v>11.022044088176091</v>
      </c>
      <c r="M98" s="111">
        <f t="shared" si="18"/>
        <v>7.3003149155458971</v>
      </c>
      <c r="N98" s="113">
        <f t="shared" si="18"/>
        <v>7.4434583452616918</v>
      </c>
      <c r="O98" s="113">
        <f t="shared" si="18"/>
        <v>7.8728886344116802</v>
      </c>
      <c r="P98" s="113">
        <f t="shared" si="18"/>
        <v>9.6621815058688814</v>
      </c>
      <c r="Q98" s="134">
        <f t="shared" si="20"/>
        <v>9.0538219295733882</v>
      </c>
      <c r="R98" s="134">
        <f t="shared" si="21"/>
        <v>1.5906266833569214</v>
      </c>
    </row>
    <row r="99" spans="1:18" ht="15.75" customHeight="1" x14ac:dyDescent="0.45">
      <c r="A99">
        <v>15</v>
      </c>
      <c r="B99" s="20">
        <v>225</v>
      </c>
      <c r="C99" s="104">
        <f t="shared" si="19"/>
        <v>1.9364916731037085</v>
      </c>
      <c r="D99" s="49">
        <v>10784.6</v>
      </c>
      <c r="E99" s="48">
        <v>10585.1</v>
      </c>
      <c r="F99" s="48">
        <v>10740</v>
      </c>
      <c r="G99" s="50">
        <v>10677.4</v>
      </c>
      <c r="H99" s="50">
        <v>10880.1</v>
      </c>
      <c r="I99" s="50">
        <v>10604.9</v>
      </c>
      <c r="K99" s="111">
        <f t="shared" si="16"/>
        <v>12.095619811050412</v>
      </c>
      <c r="L99" s="111">
        <f t="shared" si="17"/>
        <v>11.379902662467533</v>
      </c>
      <c r="M99" s="111">
        <f t="shared" si="18"/>
        <v>7.2287432006873491</v>
      </c>
      <c r="N99" s="113">
        <f t="shared" si="18"/>
        <v>8.0876037789860238</v>
      </c>
      <c r="O99" s="113">
        <f t="shared" si="18"/>
        <v>8.8748926424274526</v>
      </c>
      <c r="P99" s="113">
        <f t="shared" si="18"/>
        <v>9.9484683653017729</v>
      </c>
      <c r="Q99" s="134">
        <f t="shared" si="20"/>
        <v>9.6025384101534232</v>
      </c>
      <c r="R99" s="134">
        <f t="shared" si="21"/>
        <v>1.7298143005948876</v>
      </c>
    </row>
    <row r="100" spans="1:18" ht="15.75" customHeight="1" x14ac:dyDescent="0.45">
      <c r="A100">
        <v>16</v>
      </c>
      <c r="B100" s="20">
        <v>256</v>
      </c>
      <c r="C100" s="104">
        <f t="shared" si="19"/>
        <v>2.0655911179772888</v>
      </c>
      <c r="D100" s="49">
        <v>10785</v>
      </c>
      <c r="E100" s="48">
        <v>10586.2</v>
      </c>
      <c r="F100" s="48">
        <v>10740.3</v>
      </c>
      <c r="G100" s="50">
        <v>10677.9</v>
      </c>
      <c r="H100" s="50">
        <v>10879.8</v>
      </c>
      <c r="I100" s="50">
        <v>10607.2</v>
      </c>
      <c r="K100" s="111">
        <f t="shared" si="16"/>
        <v>12.381906670483303</v>
      </c>
      <c r="L100" s="111">
        <f t="shared" si="17"/>
        <v>12.167191525908962</v>
      </c>
      <c r="M100" s="111">
        <f t="shared" si="18"/>
        <v>7.4434583452616918</v>
      </c>
      <c r="N100" s="113">
        <f t="shared" si="18"/>
        <v>8.4454623532774633</v>
      </c>
      <c r="O100" s="113">
        <f t="shared" si="18"/>
        <v>8.6601774978518069</v>
      </c>
      <c r="P100" s="113">
        <f t="shared" si="18"/>
        <v>11.594617807043177</v>
      </c>
      <c r="Q100" s="134">
        <f t="shared" si="20"/>
        <v>10.1154690333044</v>
      </c>
      <c r="R100" s="134">
        <f t="shared" si="21"/>
        <v>1.9824489369734315</v>
      </c>
    </row>
    <row r="101" spans="1:18" s="53" customFormat="1" ht="15.75" customHeight="1" x14ac:dyDescent="0.45">
      <c r="A101" s="53">
        <v>17</v>
      </c>
      <c r="B101" s="39">
        <v>476</v>
      </c>
      <c r="C101" s="104">
        <f t="shared" si="19"/>
        <v>2.8166173565703478</v>
      </c>
      <c r="D101" s="76">
        <v>10789.4</v>
      </c>
      <c r="E101" s="77">
        <v>10589.8</v>
      </c>
      <c r="F101" s="77">
        <v>10744.5</v>
      </c>
      <c r="G101" s="78">
        <v>10681.3</v>
      </c>
      <c r="H101" s="78">
        <v>10883.5</v>
      </c>
      <c r="I101" s="78">
        <v>10611.9</v>
      </c>
      <c r="K101" s="111">
        <f t="shared" si="16"/>
        <v>15.531062124247716</v>
      </c>
      <c r="L101" s="111">
        <f t="shared" si="17"/>
        <v>14.743773260806288</v>
      </c>
      <c r="M101" s="111">
        <f t="shared" si="18"/>
        <v>10.449470369310308</v>
      </c>
      <c r="N101" s="113">
        <f t="shared" si="18"/>
        <v>10.878900658458996</v>
      </c>
      <c r="O101" s="113">
        <f t="shared" si="18"/>
        <v>11.308330947608985</v>
      </c>
      <c r="P101" s="113">
        <f t="shared" si="18"/>
        <v>14.958488405381933</v>
      </c>
      <c r="Q101" s="134">
        <f t="shared" si="20"/>
        <v>12.978337627635703</v>
      </c>
      <c r="R101" s="134">
        <f t="shared" si="21"/>
        <v>2.1270437208400548</v>
      </c>
    </row>
    <row r="102" spans="1:18" ht="15.75" customHeight="1" x14ac:dyDescent="0.45">
      <c r="A102">
        <v>18</v>
      </c>
      <c r="B102" s="20">
        <v>1448</v>
      </c>
      <c r="C102" s="104">
        <f t="shared" si="19"/>
        <v>4.9125689138508104</v>
      </c>
      <c r="D102" s="49">
        <v>10797.2</v>
      </c>
      <c r="E102" s="48">
        <v>10601.4</v>
      </c>
      <c r="F102" s="48">
        <v>10758.7</v>
      </c>
      <c r="G102" s="50">
        <v>10689.6</v>
      </c>
      <c r="H102" s="50">
        <v>10890.4</v>
      </c>
      <c r="I102" s="50">
        <v>10617.1</v>
      </c>
      <c r="K102" s="111">
        <f t="shared" si="16"/>
        <v>21.113655883194962</v>
      </c>
      <c r="L102" s="111">
        <f t="shared" si="17"/>
        <v>23.046092184367957</v>
      </c>
      <c r="M102" s="111">
        <f>(F102-F$84)/(0.000998*$B$27)</f>
        <v>20.612653879187725</v>
      </c>
      <c r="N102" s="113">
        <f t="shared" ref="N102:P102" si="22">(G102-G$84)/(0.000998*$B$27)</f>
        <v>16.819352991697681</v>
      </c>
      <c r="O102" s="113">
        <f t="shared" si="22"/>
        <v>16.246779272830597</v>
      </c>
      <c r="P102" s="113">
        <f t="shared" si="22"/>
        <v>18.68021757801343</v>
      </c>
      <c r="Q102" s="134">
        <f t="shared" si="20"/>
        <v>19.419791964882059</v>
      </c>
      <c r="R102" s="134">
        <f t="shared" si="21"/>
        <v>2.4089904688165764</v>
      </c>
    </row>
    <row r="103" spans="1:18" ht="15.75" customHeight="1" x14ac:dyDescent="0.45">
      <c r="B103" s="20"/>
      <c r="C103" s="20"/>
      <c r="J103" s="21" t="s">
        <v>19</v>
      </c>
      <c r="K103" s="135">
        <f>SLOPE(K84:K102,$C$32:$C$50)</f>
        <v>4.2121220342263621</v>
      </c>
      <c r="L103" s="135">
        <f t="shared" ref="L103:M103" si="23">SLOPE(L84:L102,$C$32:$C$50)</f>
        <v>4.5156236655625914</v>
      </c>
      <c r="M103" s="135">
        <f t="shared" si="23"/>
        <v>3.7881007724916547</v>
      </c>
      <c r="N103" s="135">
        <f>SLOPE(N84:N102,$C$32:$C$50)</f>
        <v>3.2175819371030454</v>
      </c>
      <c r="O103" s="135">
        <f t="shared" ref="O103:P103" si="24">SLOPE(O84:O102,$C$32:$C$50)</f>
        <v>3.3715131783361536</v>
      </c>
      <c r="P103" s="135">
        <f t="shared" si="24"/>
        <v>3.9460502835208886</v>
      </c>
    </row>
    <row r="104" spans="1:18" ht="15.75" customHeight="1" x14ac:dyDescent="0.45">
      <c r="B104" s="20"/>
      <c r="C104" s="20"/>
      <c r="D104" s="101">
        <f>D100-D84</f>
        <v>17.299999999999272</v>
      </c>
      <c r="E104" s="101">
        <f t="shared" ref="E104:I104" si="25">E100-E84</f>
        <v>17</v>
      </c>
      <c r="F104" s="101">
        <f t="shared" si="25"/>
        <v>10.399999999999636</v>
      </c>
      <c r="G104" s="101">
        <f t="shared" si="25"/>
        <v>11.799999999999272</v>
      </c>
      <c r="H104" s="101">
        <f t="shared" si="25"/>
        <v>12.099999999998545</v>
      </c>
      <c r="I104" s="101">
        <f t="shared" si="25"/>
        <v>16.200000000000728</v>
      </c>
      <c r="J104" s="21"/>
      <c r="K104" s="26" t="s">
        <v>10</v>
      </c>
      <c r="L104" s="23">
        <f>AVERAGE(K103:P103)</f>
        <v>3.841831978540116</v>
      </c>
    </row>
    <row r="105" spans="1:18" ht="15.75" customHeight="1" x14ac:dyDescent="0.45">
      <c r="B105" s="20"/>
      <c r="C105" s="20"/>
      <c r="J105" s="21"/>
      <c r="K105" s="26" t="s">
        <v>11</v>
      </c>
      <c r="L105" s="28" t="e">
        <f ca="1">_xludf.STDEV.S(K103:P103)</f>
        <v>#NAME?</v>
      </c>
    </row>
    <row r="106" spans="1:18" ht="17.25" customHeight="1" x14ac:dyDescent="0.45">
      <c r="B106" s="20"/>
      <c r="C106" s="20"/>
      <c r="J106" s="21"/>
    </row>
    <row r="107" spans="1:18" ht="15.75" customHeight="1" x14ac:dyDescent="0.45">
      <c r="B107" s="8" t="s">
        <v>6</v>
      </c>
      <c r="C107" s="8"/>
      <c r="J107" s="21"/>
    </row>
    <row r="108" spans="1:18" ht="15.75" customHeight="1" x14ac:dyDescent="0.45">
      <c r="A108" s="19"/>
      <c r="D108" s="136" t="s">
        <v>16</v>
      </c>
      <c r="E108" s="137"/>
      <c r="F108" s="137"/>
      <c r="K108" s="136" t="s">
        <v>17</v>
      </c>
      <c r="L108" s="137"/>
      <c r="M108" s="137"/>
    </row>
    <row r="109" spans="1:18" ht="15.75" customHeight="1" x14ac:dyDescent="0.45">
      <c r="B109" s="20" t="s">
        <v>18</v>
      </c>
      <c r="C109" s="20"/>
      <c r="D109" s="53" t="s">
        <v>32</v>
      </c>
      <c r="E109" s="53" t="s">
        <v>33</v>
      </c>
      <c r="F109" s="53" t="s">
        <v>34</v>
      </c>
      <c r="K109" t="s">
        <v>20</v>
      </c>
      <c r="L109" t="s">
        <v>21</v>
      </c>
      <c r="M109" t="s">
        <v>22</v>
      </c>
    </row>
    <row r="110" spans="1:18" ht="15.75" customHeight="1" x14ac:dyDescent="0.45">
      <c r="A110">
        <v>0</v>
      </c>
      <c r="B110" s="20">
        <v>0</v>
      </c>
      <c r="C110" s="20"/>
      <c r="D110" s="50">
        <v>10666.1</v>
      </c>
      <c r="E110" s="50">
        <v>10867.7</v>
      </c>
      <c r="F110" s="50">
        <v>10591</v>
      </c>
      <c r="G110" s="80"/>
      <c r="H110" s="80"/>
      <c r="I110" s="80"/>
      <c r="K110">
        <f t="shared" ref="K110:K128" si="26">(D110-D$110)/(0.000998*$B$27)</f>
        <v>0</v>
      </c>
      <c r="L110">
        <f t="shared" ref="L110:L128" si="27">(E110-E$110)/(0.000998*$B$27)</f>
        <v>0</v>
      </c>
      <c r="M110">
        <f t="shared" ref="M110:M127" si="28">(F110-F$110)/(0.000998*$B$27)</f>
        <v>0</v>
      </c>
    </row>
    <row r="111" spans="1:18" ht="15.75" customHeight="1" x14ac:dyDescent="0.45">
      <c r="A111">
        <v>1</v>
      </c>
      <c r="B111" s="20">
        <v>1</v>
      </c>
      <c r="C111" s="20"/>
      <c r="D111" s="50">
        <v>10668.1</v>
      </c>
      <c r="E111" s="50">
        <v>10867.9</v>
      </c>
      <c r="F111" s="50">
        <v>10593.3</v>
      </c>
      <c r="G111" s="80"/>
      <c r="H111" s="80"/>
      <c r="I111" s="80"/>
      <c r="K111" s="45">
        <f t="shared" si="26"/>
        <v>1.4314342971657601</v>
      </c>
      <c r="L111" s="45">
        <f t="shared" si="27"/>
        <v>0.14314342971579488</v>
      </c>
      <c r="M111" s="45">
        <f t="shared" si="28"/>
        <v>1.6461494417401032</v>
      </c>
    </row>
    <row r="112" spans="1:18" ht="15.75" customHeight="1" x14ac:dyDescent="0.45">
      <c r="A112">
        <v>2</v>
      </c>
      <c r="B112" s="20">
        <v>4</v>
      </c>
      <c r="C112" s="20"/>
      <c r="D112" s="50">
        <v>10669.4</v>
      </c>
      <c r="E112" s="50">
        <v>10870.6</v>
      </c>
      <c r="F112" s="50">
        <v>10594.2</v>
      </c>
      <c r="G112" s="80"/>
      <c r="H112" s="80"/>
      <c r="I112" s="80"/>
      <c r="K112" s="45">
        <f t="shared" si="26"/>
        <v>2.3618665903229834</v>
      </c>
      <c r="L112" s="45">
        <f t="shared" si="27"/>
        <v>2.0755797308900918</v>
      </c>
      <c r="M112" s="45">
        <f t="shared" si="28"/>
        <v>2.2902948754657371</v>
      </c>
    </row>
    <row r="113" spans="1:16" ht="15.75" customHeight="1" x14ac:dyDescent="0.45">
      <c r="A113">
        <v>3</v>
      </c>
      <c r="B113" s="20">
        <v>9</v>
      </c>
      <c r="C113" s="20"/>
      <c r="D113" s="50">
        <v>10670.9</v>
      </c>
      <c r="E113" s="50">
        <v>10870.6</v>
      </c>
      <c r="F113" s="50">
        <v>10595.3</v>
      </c>
      <c r="G113" s="80"/>
      <c r="H113" s="80"/>
      <c r="I113" s="80"/>
      <c r="K113" s="45">
        <f t="shared" si="26"/>
        <v>3.4354423131973033</v>
      </c>
      <c r="L113" s="45">
        <f t="shared" si="27"/>
        <v>2.0755797308900918</v>
      </c>
      <c r="M113" s="45">
        <f t="shared" si="28"/>
        <v>3.0775837389058633</v>
      </c>
    </row>
    <row r="114" spans="1:16" ht="15.75" customHeight="1" x14ac:dyDescent="0.45">
      <c r="A114">
        <v>4</v>
      </c>
      <c r="B114" s="20">
        <v>16</v>
      </c>
      <c r="C114" s="20"/>
      <c r="D114" s="50">
        <v>10671.6</v>
      </c>
      <c r="E114" s="50">
        <v>10872</v>
      </c>
      <c r="F114" s="50">
        <v>10596.3</v>
      </c>
      <c r="G114" s="80"/>
      <c r="H114" s="80"/>
      <c r="I114" s="80"/>
      <c r="K114" s="45">
        <f t="shared" si="26"/>
        <v>3.9364443172058401</v>
      </c>
      <c r="L114" s="45">
        <f t="shared" si="27"/>
        <v>3.0775837389058633</v>
      </c>
      <c r="M114" s="45">
        <f t="shared" si="28"/>
        <v>3.7933008874887433</v>
      </c>
    </row>
    <row r="115" spans="1:16" ht="15.75" customHeight="1" x14ac:dyDescent="0.45">
      <c r="A115">
        <v>5</v>
      </c>
      <c r="B115" s="20">
        <v>25</v>
      </c>
      <c r="C115" s="20"/>
      <c r="D115" s="50">
        <v>10672</v>
      </c>
      <c r="E115" s="50">
        <v>10872.7</v>
      </c>
      <c r="F115" s="50">
        <v>10597.4</v>
      </c>
      <c r="G115" s="80"/>
      <c r="H115" s="80"/>
      <c r="I115" s="80"/>
      <c r="K115" s="45">
        <f t="shared" si="26"/>
        <v>4.2227311766387317</v>
      </c>
      <c r="L115" s="45">
        <f t="shared" si="27"/>
        <v>3.5785857429144001</v>
      </c>
      <c r="M115" s="45">
        <f t="shared" si="28"/>
        <v>4.5805897509301721</v>
      </c>
    </row>
    <row r="116" spans="1:16" ht="15.75" customHeight="1" x14ac:dyDescent="0.45">
      <c r="A116">
        <v>6</v>
      </c>
      <c r="B116" s="20">
        <v>36</v>
      </c>
      <c r="C116" s="20"/>
      <c r="D116" s="50">
        <v>10672</v>
      </c>
      <c r="E116" s="50">
        <v>10873.5</v>
      </c>
      <c r="F116" s="50">
        <v>10598.4</v>
      </c>
      <c r="G116" s="80"/>
      <c r="H116" s="80"/>
      <c r="I116" s="80"/>
      <c r="K116" s="45">
        <f t="shared" si="26"/>
        <v>4.2227311766387317</v>
      </c>
      <c r="L116" s="45">
        <f t="shared" si="27"/>
        <v>4.1511594617801837</v>
      </c>
      <c r="M116" s="45">
        <f t="shared" si="28"/>
        <v>5.296306899513052</v>
      </c>
    </row>
    <row r="117" spans="1:16" ht="15.75" customHeight="1" x14ac:dyDescent="0.45">
      <c r="A117">
        <v>7</v>
      </c>
      <c r="B117" s="20">
        <v>49</v>
      </c>
      <c r="C117" s="20"/>
      <c r="D117" s="50">
        <v>10672.5</v>
      </c>
      <c r="E117" s="50">
        <v>10874.6</v>
      </c>
      <c r="F117" s="50">
        <v>10597.9</v>
      </c>
      <c r="G117" s="80"/>
      <c r="H117" s="80"/>
      <c r="I117" s="80"/>
      <c r="K117" s="45">
        <f t="shared" si="26"/>
        <v>4.5805897509301721</v>
      </c>
      <c r="L117" s="45">
        <f t="shared" si="27"/>
        <v>4.9384483252216116</v>
      </c>
      <c r="M117" s="45">
        <f t="shared" si="28"/>
        <v>4.9384483252216116</v>
      </c>
    </row>
    <row r="118" spans="1:16" ht="15.75" customHeight="1" x14ac:dyDescent="0.45">
      <c r="A118">
        <v>8</v>
      </c>
      <c r="B118" s="20">
        <v>64</v>
      </c>
      <c r="C118" s="20"/>
      <c r="D118" s="50">
        <v>10672</v>
      </c>
      <c r="E118" s="50">
        <v>10875.5</v>
      </c>
      <c r="F118" s="50">
        <v>10598.9</v>
      </c>
      <c r="G118" s="80"/>
      <c r="H118" s="80"/>
      <c r="I118" s="80"/>
      <c r="K118" s="45">
        <f t="shared" si="26"/>
        <v>4.2227311766387317</v>
      </c>
      <c r="L118" s="45">
        <f t="shared" si="27"/>
        <v>5.5825937589459436</v>
      </c>
      <c r="M118" s="45">
        <f t="shared" si="28"/>
        <v>5.6541654738044924</v>
      </c>
    </row>
    <row r="119" spans="1:16" ht="15.75" customHeight="1" x14ac:dyDescent="0.45">
      <c r="A119">
        <v>9</v>
      </c>
      <c r="B119" s="20">
        <v>81</v>
      </c>
      <c r="C119" s="20"/>
      <c r="D119" s="50">
        <v>10674</v>
      </c>
      <c r="E119" s="50">
        <v>10875.8</v>
      </c>
      <c r="F119" s="50">
        <v>10600.3</v>
      </c>
      <c r="G119" s="80"/>
      <c r="H119" s="80"/>
      <c r="I119" s="80"/>
      <c r="K119" s="45">
        <f t="shared" si="26"/>
        <v>5.6541654738044924</v>
      </c>
      <c r="L119" s="45">
        <f t="shared" si="27"/>
        <v>5.7973089035202872</v>
      </c>
      <c r="M119" s="45">
        <f t="shared" si="28"/>
        <v>6.6561694818202639</v>
      </c>
    </row>
    <row r="120" spans="1:16" ht="15.75" customHeight="1" x14ac:dyDescent="0.45">
      <c r="A120">
        <v>10</v>
      </c>
      <c r="B120" s="20">
        <v>100</v>
      </c>
      <c r="C120" s="20"/>
      <c r="D120" s="50">
        <v>10674.2</v>
      </c>
      <c r="E120" s="50">
        <v>10875.7</v>
      </c>
      <c r="F120" s="50">
        <v>10600.8</v>
      </c>
      <c r="G120" s="80"/>
      <c r="H120" s="80"/>
      <c r="I120" s="80"/>
      <c r="K120" s="45">
        <f t="shared" si="26"/>
        <v>5.7973089035215883</v>
      </c>
      <c r="L120" s="45">
        <f t="shared" si="27"/>
        <v>5.7257371886630404</v>
      </c>
      <c r="M120" s="45">
        <f t="shared" si="28"/>
        <v>7.0140280561117034</v>
      </c>
    </row>
    <row r="121" spans="1:16" ht="15.75" customHeight="1" x14ac:dyDescent="0.45">
      <c r="A121">
        <v>11</v>
      </c>
      <c r="B121" s="20">
        <v>121</v>
      </c>
      <c r="C121" s="20"/>
      <c r="D121" s="50">
        <v>10675</v>
      </c>
      <c r="E121" s="50">
        <v>10877.5</v>
      </c>
      <c r="F121" s="50">
        <v>10602.2</v>
      </c>
      <c r="G121" s="80"/>
      <c r="H121" s="80"/>
      <c r="I121" s="80"/>
      <c r="K121" s="45">
        <f t="shared" si="26"/>
        <v>6.3698826223873724</v>
      </c>
      <c r="L121" s="45">
        <f t="shared" si="27"/>
        <v>7.0140280561117034</v>
      </c>
      <c r="M121" s="45">
        <f t="shared" si="28"/>
        <v>8.0160320641287779</v>
      </c>
    </row>
    <row r="122" spans="1:16" ht="15.75" customHeight="1" x14ac:dyDescent="0.45">
      <c r="A122">
        <v>12</v>
      </c>
      <c r="B122" s="20">
        <v>144</v>
      </c>
      <c r="C122" s="20"/>
      <c r="D122" s="50">
        <v>10675.1</v>
      </c>
      <c r="E122" s="50">
        <v>10877</v>
      </c>
      <c r="F122" s="50">
        <v>10602.6</v>
      </c>
      <c r="G122" s="80"/>
      <c r="H122" s="80"/>
      <c r="I122" s="80"/>
      <c r="K122" s="45">
        <f t="shared" si="26"/>
        <v>6.4414543372459203</v>
      </c>
      <c r="L122" s="45">
        <f t="shared" si="27"/>
        <v>6.6561694818202639</v>
      </c>
      <c r="M122" s="45">
        <f t="shared" si="28"/>
        <v>8.3023189235616695</v>
      </c>
    </row>
    <row r="123" spans="1:16" ht="15.75" customHeight="1" x14ac:dyDescent="0.45">
      <c r="A123">
        <v>13</v>
      </c>
      <c r="B123" s="20">
        <v>169</v>
      </c>
      <c r="C123" s="20"/>
      <c r="D123" s="50">
        <v>10675.9</v>
      </c>
      <c r="E123" s="50">
        <v>10878.8</v>
      </c>
      <c r="F123" s="50">
        <v>10603.2</v>
      </c>
      <c r="G123" s="80"/>
      <c r="H123" s="80"/>
      <c r="I123" s="80"/>
      <c r="K123" s="45">
        <f t="shared" si="26"/>
        <v>7.0140280561117034</v>
      </c>
      <c r="L123" s="45">
        <f t="shared" si="27"/>
        <v>7.944460349268927</v>
      </c>
      <c r="M123" s="45">
        <f t="shared" si="28"/>
        <v>8.7317492127116569</v>
      </c>
    </row>
    <row r="124" spans="1:16" ht="15.75" customHeight="1" x14ac:dyDescent="0.45">
      <c r="A124">
        <v>14</v>
      </c>
      <c r="B124" s="20">
        <v>196</v>
      </c>
      <c r="C124" s="20"/>
      <c r="D124" s="50">
        <v>10676.5</v>
      </c>
      <c r="E124" s="50">
        <v>10878.7</v>
      </c>
      <c r="F124" s="50">
        <v>10604.5</v>
      </c>
      <c r="G124" s="80"/>
      <c r="H124" s="80"/>
      <c r="I124" s="80"/>
      <c r="K124" s="45">
        <f t="shared" si="26"/>
        <v>7.4434583452616918</v>
      </c>
      <c r="L124" s="45">
        <f t="shared" si="27"/>
        <v>7.8728886344116802</v>
      </c>
      <c r="M124" s="45">
        <f t="shared" si="28"/>
        <v>9.6621815058688814</v>
      </c>
    </row>
    <row r="125" spans="1:16" ht="15.75" customHeight="1" x14ac:dyDescent="0.45">
      <c r="A125">
        <v>15</v>
      </c>
      <c r="B125" s="20">
        <v>225</v>
      </c>
      <c r="C125" s="20"/>
      <c r="D125" s="50">
        <v>10677.4</v>
      </c>
      <c r="E125" s="50">
        <v>10880.1</v>
      </c>
      <c r="F125" s="50">
        <v>10604.9</v>
      </c>
      <c r="G125" s="80"/>
      <c r="H125" s="80"/>
      <c r="I125" s="80"/>
      <c r="K125" s="45">
        <f t="shared" si="26"/>
        <v>8.0876037789860238</v>
      </c>
      <c r="L125" s="45">
        <f t="shared" si="27"/>
        <v>8.8748926424274526</v>
      </c>
      <c r="M125" s="45">
        <f t="shared" si="28"/>
        <v>9.9484683653017729</v>
      </c>
    </row>
    <row r="126" spans="1:16" ht="15.75" customHeight="1" x14ac:dyDescent="0.45">
      <c r="A126">
        <v>16</v>
      </c>
      <c r="B126" s="20">
        <v>256</v>
      </c>
      <c r="C126" s="20"/>
      <c r="D126" s="50">
        <v>10677.9</v>
      </c>
      <c r="E126" s="50">
        <v>10879.8</v>
      </c>
      <c r="F126" s="50">
        <v>10607.2</v>
      </c>
      <c r="G126" s="80"/>
      <c r="H126" s="80"/>
      <c r="I126" s="80"/>
      <c r="K126" s="45">
        <f t="shared" si="26"/>
        <v>8.4454623532774633</v>
      </c>
      <c r="L126" s="45">
        <f t="shared" si="27"/>
        <v>8.6601774978518069</v>
      </c>
      <c r="M126" s="45">
        <f t="shared" si="28"/>
        <v>11.594617807043177</v>
      </c>
    </row>
    <row r="127" spans="1:16" s="53" customFormat="1" ht="15.75" customHeight="1" x14ac:dyDescent="0.45">
      <c r="A127" s="53">
        <v>17</v>
      </c>
      <c r="B127" s="39">
        <v>476</v>
      </c>
      <c r="C127" s="39"/>
      <c r="D127" s="78">
        <v>10681.3</v>
      </c>
      <c r="E127" s="78">
        <v>10883.5</v>
      </c>
      <c r="F127" s="78">
        <v>10611.9</v>
      </c>
      <c r="G127" s="80"/>
      <c r="H127" s="80"/>
      <c r="I127" s="80"/>
      <c r="K127" s="72">
        <f t="shared" si="26"/>
        <v>10.878900658458996</v>
      </c>
      <c r="L127" s="72">
        <f t="shared" si="27"/>
        <v>11.308330947608985</v>
      </c>
      <c r="M127" s="72">
        <f t="shared" si="28"/>
        <v>14.958488405381933</v>
      </c>
      <c r="N127" s="72"/>
      <c r="O127" s="72"/>
      <c r="P127" s="72"/>
    </row>
    <row r="128" spans="1:16" ht="15.75" customHeight="1" x14ac:dyDescent="0.45">
      <c r="A128">
        <v>18</v>
      </c>
      <c r="B128" s="20">
        <v>1448</v>
      </c>
      <c r="C128" s="20"/>
      <c r="D128" s="50">
        <v>10689.6</v>
      </c>
      <c r="E128" s="50">
        <v>10890.4</v>
      </c>
      <c r="F128" s="50">
        <v>10617.1</v>
      </c>
      <c r="G128" s="80"/>
      <c r="H128" s="80"/>
      <c r="I128" s="80"/>
      <c r="K128" s="45">
        <f t="shared" si="26"/>
        <v>16.819352991697681</v>
      </c>
      <c r="L128" s="45">
        <f t="shared" si="27"/>
        <v>16.246779272830597</v>
      </c>
      <c r="M128" s="45">
        <f>(F128-F$110)/(0.000998*$B$27)</f>
        <v>18.68021757801343</v>
      </c>
    </row>
    <row r="129" spans="2:13" ht="15.75" customHeight="1" x14ac:dyDescent="0.45">
      <c r="B129" s="20"/>
      <c r="C129" s="20"/>
      <c r="J129" s="21" t="s">
        <v>19</v>
      </c>
      <c r="K129" s="55">
        <v>0.59289999999999998</v>
      </c>
      <c r="L129" s="55">
        <v>0.65910000000000002</v>
      </c>
      <c r="M129" s="55">
        <v>0.77800000000000002</v>
      </c>
    </row>
    <row r="130" spans="2:13" ht="15.75" customHeight="1" x14ac:dyDescent="0.45">
      <c r="B130" s="20"/>
      <c r="C130" s="20"/>
      <c r="K130" s="14" t="s">
        <v>10</v>
      </c>
      <c r="L130" s="15">
        <f>AVERAGE(K129:M129)</f>
        <v>0.67666666666666675</v>
      </c>
    </row>
    <row r="131" spans="2:13" ht="15.75" customHeight="1" x14ac:dyDescent="0.45">
      <c r="B131" s="20"/>
      <c r="C131" s="20"/>
      <c r="K131" s="14" t="s">
        <v>11</v>
      </c>
      <c r="L131" s="17" t="e">
        <f ca="1">_xludf.STDEV.S(K129:M129)</f>
        <v>#NAME?</v>
      </c>
    </row>
    <row r="132" spans="2:13" ht="15.75" customHeight="1" x14ac:dyDescent="0.45">
      <c r="B132" s="20"/>
      <c r="C132" s="20"/>
    </row>
    <row r="133" spans="2:13" ht="15.75" customHeight="1" x14ac:dyDescent="0.45">
      <c r="B133" s="20"/>
      <c r="C133" s="20"/>
    </row>
    <row r="134" spans="2:13" ht="15.75" customHeight="1" x14ac:dyDescent="0.45">
      <c r="B134" s="20"/>
      <c r="C134" s="20"/>
    </row>
    <row r="135" spans="2:13" ht="15.75" customHeight="1" x14ac:dyDescent="0.45">
      <c r="B135" s="20"/>
      <c r="C135" s="20"/>
    </row>
    <row r="136" spans="2:13" ht="15.75" customHeight="1" x14ac:dyDescent="0.45">
      <c r="B136" s="20"/>
      <c r="C136" s="20"/>
    </row>
    <row r="137" spans="2:13" ht="15.75" customHeight="1" x14ac:dyDescent="0.45">
      <c r="B137" s="20"/>
      <c r="C137" s="20"/>
    </row>
    <row r="138" spans="2:13" ht="15.75" customHeight="1" x14ac:dyDescent="0.45">
      <c r="B138" s="20"/>
      <c r="C138" s="20"/>
    </row>
    <row r="139" spans="2:13" ht="15.75" customHeight="1" x14ac:dyDescent="0.45">
      <c r="B139" s="20"/>
      <c r="C139" s="20"/>
    </row>
    <row r="140" spans="2:13" ht="15.75" customHeight="1" x14ac:dyDescent="0.45">
      <c r="B140" s="20"/>
      <c r="C140" s="20"/>
    </row>
    <row r="141" spans="2:13" ht="15.75" customHeight="1" x14ac:dyDescent="0.45">
      <c r="B141" s="20"/>
      <c r="C141" s="20"/>
    </row>
    <row r="142" spans="2:13" ht="15.75" customHeight="1" x14ac:dyDescent="0.45">
      <c r="B142" s="20"/>
      <c r="C142" s="20"/>
    </row>
    <row r="143" spans="2:13" ht="15.75" customHeight="1" x14ac:dyDescent="0.45">
      <c r="B143" s="20"/>
      <c r="C143" s="20"/>
    </row>
    <row r="144" spans="2:13" ht="15.75" customHeight="1" x14ac:dyDescent="0.45">
      <c r="B144" s="20"/>
      <c r="C144" s="20"/>
    </row>
    <row r="145" spans="1:36" ht="15.75" customHeight="1" x14ac:dyDescent="0.45">
      <c r="B145" s="20"/>
      <c r="C145" s="20"/>
    </row>
    <row r="146" spans="1:36" ht="15.75" customHeight="1" x14ac:dyDescent="0.45">
      <c r="B146" s="20"/>
      <c r="C146" s="20"/>
    </row>
    <row r="147" spans="1:36" ht="15.75" customHeight="1" x14ac:dyDescent="0.45">
      <c r="B147" s="21"/>
      <c r="C147" s="21"/>
      <c r="J147" s="21"/>
    </row>
    <row r="148" spans="1:36" ht="15.75" customHeight="1" x14ac:dyDescent="0.45">
      <c r="A148" s="29"/>
      <c r="B148" s="30"/>
      <c r="C148" s="30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</row>
    <row r="149" spans="1:36" ht="15.75" customHeight="1" x14ac:dyDescent="0.45">
      <c r="B149" s="20"/>
      <c r="C149" s="20"/>
      <c r="D149" s="20"/>
      <c r="J149" s="20"/>
    </row>
    <row r="150" spans="1:36" ht="15.75" customHeight="1" x14ac:dyDescent="0.45">
      <c r="B150" s="20"/>
      <c r="C150" s="20"/>
      <c r="L150" s="31"/>
    </row>
    <row r="151" spans="1:36" ht="15.75" customHeight="1" x14ac:dyDescent="0.45">
      <c r="B151" s="20"/>
      <c r="C151" s="20"/>
    </row>
    <row r="152" spans="1:36" ht="15.75" customHeight="1" x14ac:dyDescent="0.45">
      <c r="B152" s="20"/>
      <c r="C152" s="20"/>
    </row>
    <row r="153" spans="1:36" ht="15.75" customHeight="1" x14ac:dyDescent="0.45">
      <c r="B153" s="20"/>
      <c r="C153" s="20"/>
    </row>
    <row r="154" spans="1:36" ht="15.75" customHeight="1" x14ac:dyDescent="0.45">
      <c r="B154" s="20"/>
      <c r="C154" s="20"/>
    </row>
    <row r="155" spans="1:36" ht="15.75" customHeight="1" x14ac:dyDescent="0.45">
      <c r="B155" s="20"/>
      <c r="C155" s="20"/>
    </row>
    <row r="156" spans="1:36" ht="15.75" customHeight="1" x14ac:dyDescent="0.45">
      <c r="B156" s="20"/>
      <c r="C156" s="20"/>
    </row>
    <row r="157" spans="1:36" ht="15.75" customHeight="1" x14ac:dyDescent="0.45">
      <c r="B157" s="20"/>
      <c r="C157" s="20"/>
    </row>
    <row r="158" spans="1:36" ht="15.75" customHeight="1" x14ac:dyDescent="0.45">
      <c r="B158" s="20"/>
      <c r="C158" s="20"/>
    </row>
    <row r="159" spans="1:36" ht="15.75" customHeight="1" x14ac:dyDescent="0.45">
      <c r="B159" s="20"/>
      <c r="C159" s="20"/>
    </row>
    <row r="160" spans="1:36" ht="15.75" customHeight="1" x14ac:dyDescent="0.45">
      <c r="B160" s="20"/>
      <c r="C160" s="20"/>
    </row>
    <row r="161" spans="2:12" ht="15.75" customHeight="1" x14ac:dyDescent="0.45">
      <c r="B161" s="20"/>
      <c r="C161" s="20"/>
    </row>
    <row r="162" spans="2:12" ht="15.75" customHeight="1" x14ac:dyDescent="0.45">
      <c r="B162" s="20"/>
      <c r="C162" s="20"/>
    </row>
    <row r="163" spans="2:12" ht="15.75" customHeight="1" x14ac:dyDescent="0.45">
      <c r="B163" s="20"/>
      <c r="C163" s="20"/>
    </row>
    <row r="164" spans="2:12" ht="15.75" customHeight="1" x14ac:dyDescent="0.45">
      <c r="B164" s="20"/>
      <c r="C164" s="20"/>
    </row>
    <row r="165" spans="2:12" ht="15.75" customHeight="1" x14ac:dyDescent="0.45">
      <c r="B165" s="20"/>
      <c r="C165" s="20"/>
    </row>
    <row r="166" spans="2:12" ht="15.75" customHeight="1" x14ac:dyDescent="0.45">
      <c r="B166" s="20"/>
      <c r="C166" s="20"/>
    </row>
    <row r="167" spans="2:12" ht="15.75" customHeight="1" x14ac:dyDescent="0.45">
      <c r="B167" s="20"/>
      <c r="C167" s="20"/>
    </row>
    <row r="168" spans="2:12" ht="15.75" customHeight="1" x14ac:dyDescent="0.45">
      <c r="B168" s="21"/>
      <c r="C168" s="21"/>
      <c r="J168" s="21"/>
    </row>
    <row r="169" spans="2:12" ht="15.75" customHeight="1" x14ac:dyDescent="0.45">
      <c r="B169" s="20"/>
      <c r="C169" s="20"/>
      <c r="D169" s="20"/>
      <c r="J169" s="20"/>
    </row>
    <row r="170" spans="2:12" ht="15.75" customHeight="1" x14ac:dyDescent="0.45">
      <c r="B170" s="20"/>
      <c r="C170" s="20"/>
      <c r="L170" s="31"/>
    </row>
    <row r="171" spans="2:12" ht="15.75" customHeight="1" x14ac:dyDescent="0.45">
      <c r="B171" s="20"/>
      <c r="C171" s="20"/>
    </row>
    <row r="172" spans="2:12" ht="15.75" customHeight="1" x14ac:dyDescent="0.45">
      <c r="B172" s="20"/>
      <c r="C172" s="20"/>
    </row>
    <row r="173" spans="2:12" ht="15.75" customHeight="1" x14ac:dyDescent="0.45">
      <c r="B173" s="20"/>
      <c r="C173" s="20"/>
    </row>
    <row r="174" spans="2:12" ht="15.75" customHeight="1" x14ac:dyDescent="0.45">
      <c r="B174" s="20"/>
      <c r="C174" s="20"/>
    </row>
    <row r="175" spans="2:12" ht="15.75" customHeight="1" x14ac:dyDescent="0.45">
      <c r="B175" s="20"/>
      <c r="C175" s="20"/>
    </row>
    <row r="176" spans="2:12" ht="15.75" customHeight="1" x14ac:dyDescent="0.45">
      <c r="B176" s="20"/>
      <c r="C176" s="20"/>
    </row>
    <row r="177" spans="2:10" ht="15.75" customHeight="1" x14ac:dyDescent="0.45">
      <c r="B177" s="20"/>
      <c r="C177" s="20"/>
    </row>
    <row r="178" spans="2:10" ht="15.75" customHeight="1" x14ac:dyDescent="0.45">
      <c r="B178" s="20"/>
      <c r="C178" s="20"/>
    </row>
    <row r="179" spans="2:10" ht="15.75" customHeight="1" x14ac:dyDescent="0.45">
      <c r="B179" s="20"/>
      <c r="C179" s="20"/>
    </row>
    <row r="180" spans="2:10" ht="15.75" customHeight="1" x14ac:dyDescent="0.45">
      <c r="B180" s="20"/>
      <c r="C180" s="20"/>
    </row>
    <row r="181" spans="2:10" ht="15.75" customHeight="1" x14ac:dyDescent="0.45">
      <c r="B181" s="20"/>
      <c r="C181" s="20"/>
    </row>
    <row r="182" spans="2:10" ht="15.75" customHeight="1" x14ac:dyDescent="0.45">
      <c r="B182" s="20"/>
      <c r="C182" s="20"/>
    </row>
    <row r="183" spans="2:10" ht="15.75" customHeight="1" x14ac:dyDescent="0.45">
      <c r="B183" s="20"/>
      <c r="C183" s="20"/>
    </row>
    <row r="184" spans="2:10" ht="15.75" customHeight="1" x14ac:dyDescent="0.45">
      <c r="B184" s="20"/>
      <c r="C184" s="20"/>
    </row>
    <row r="185" spans="2:10" ht="15.75" customHeight="1" x14ac:dyDescent="0.45">
      <c r="B185" s="20"/>
      <c r="C185" s="20"/>
    </row>
    <row r="186" spans="2:10" ht="15.75" customHeight="1" x14ac:dyDescent="0.45">
      <c r="B186" s="20"/>
      <c r="C186" s="20"/>
    </row>
    <row r="187" spans="2:10" ht="15.75" customHeight="1" x14ac:dyDescent="0.45">
      <c r="B187" s="20"/>
      <c r="C187" s="20"/>
    </row>
    <row r="188" spans="2:10" ht="15.75" customHeight="1" x14ac:dyDescent="0.45">
      <c r="J188" s="21"/>
    </row>
    <row r="189" spans="2:10" ht="15.75" customHeight="1" x14ac:dyDescent="0.45">
      <c r="B189" s="20"/>
      <c r="C189" s="20"/>
    </row>
    <row r="190" spans="2:10" ht="15.75" customHeight="1" x14ac:dyDescent="0.45">
      <c r="B190" s="20"/>
      <c r="C190" s="20"/>
    </row>
    <row r="191" spans="2:10" ht="15.75" customHeight="1" x14ac:dyDescent="0.45">
      <c r="B191" s="20"/>
      <c r="C191" s="20"/>
    </row>
    <row r="192" spans="2:10" ht="15.75" customHeight="1" x14ac:dyDescent="0.45">
      <c r="B192" s="20"/>
      <c r="C192" s="20"/>
    </row>
    <row r="193" spans="2:3" ht="15.75" customHeight="1" x14ac:dyDescent="0.45">
      <c r="B193" s="20"/>
      <c r="C193" s="20"/>
    </row>
    <row r="194" spans="2:3" ht="15.75" customHeight="1" x14ac:dyDescent="0.45">
      <c r="B194" s="20"/>
      <c r="C194" s="20"/>
    </row>
    <row r="195" spans="2:3" ht="15.75" customHeight="1" x14ac:dyDescent="0.45">
      <c r="B195" s="20"/>
      <c r="C195" s="20"/>
    </row>
    <row r="196" spans="2:3" ht="15.75" customHeight="1" x14ac:dyDescent="0.45">
      <c r="B196" s="20"/>
      <c r="C196" s="20"/>
    </row>
    <row r="197" spans="2:3" ht="15.75" customHeight="1" x14ac:dyDescent="0.45">
      <c r="B197" s="20"/>
      <c r="C197" s="20"/>
    </row>
    <row r="198" spans="2:3" ht="15.75" customHeight="1" x14ac:dyDescent="0.45">
      <c r="B198" s="20"/>
      <c r="C198" s="20"/>
    </row>
    <row r="199" spans="2:3" ht="15.75" customHeight="1" x14ac:dyDescent="0.45">
      <c r="B199" s="20"/>
      <c r="C199" s="20"/>
    </row>
    <row r="200" spans="2:3" ht="15.75" customHeight="1" x14ac:dyDescent="0.45">
      <c r="B200" s="20"/>
      <c r="C200" s="20"/>
    </row>
    <row r="201" spans="2:3" ht="15.75" customHeight="1" x14ac:dyDescent="0.45">
      <c r="B201" s="20"/>
      <c r="C201" s="20"/>
    </row>
    <row r="202" spans="2:3" ht="15.75" customHeight="1" x14ac:dyDescent="0.45">
      <c r="B202" s="20"/>
      <c r="C202" s="20"/>
    </row>
    <row r="203" spans="2:3" ht="15.75" customHeight="1" x14ac:dyDescent="0.45">
      <c r="B203" s="20"/>
      <c r="C203" s="20"/>
    </row>
    <row r="204" spans="2:3" ht="15.75" customHeight="1" x14ac:dyDescent="0.45">
      <c r="B204" s="20"/>
      <c r="C204" s="20"/>
    </row>
    <row r="205" spans="2:3" ht="15.75" customHeight="1" x14ac:dyDescent="0.45">
      <c r="B205" s="20"/>
      <c r="C205" s="20"/>
    </row>
    <row r="206" spans="2:3" ht="15.75" customHeight="1" x14ac:dyDescent="0.45">
      <c r="B206" s="20"/>
      <c r="C206" s="20"/>
    </row>
    <row r="207" spans="2:3" ht="15.75" customHeight="1" x14ac:dyDescent="0.45">
      <c r="B207" s="20"/>
      <c r="C207" s="20"/>
    </row>
    <row r="208" spans="2:3" ht="15.75" customHeight="1" x14ac:dyDescent="0.45">
      <c r="B208" s="20"/>
      <c r="C208" s="20"/>
    </row>
    <row r="209" spans="2:3" ht="15.75" customHeight="1" x14ac:dyDescent="0.45">
      <c r="B209" s="20"/>
      <c r="C209" s="20"/>
    </row>
    <row r="210" spans="2:3" ht="15.75" customHeight="1" x14ac:dyDescent="0.45">
      <c r="B210" s="20"/>
      <c r="C210" s="20"/>
    </row>
    <row r="211" spans="2:3" ht="15.75" customHeight="1" x14ac:dyDescent="0.45">
      <c r="B211" s="20"/>
      <c r="C211" s="20"/>
    </row>
    <row r="212" spans="2:3" ht="15.75" customHeight="1" x14ac:dyDescent="0.45">
      <c r="B212" s="20"/>
      <c r="C212" s="20"/>
    </row>
    <row r="213" spans="2:3" ht="15.75" customHeight="1" x14ac:dyDescent="0.45">
      <c r="B213" s="20"/>
      <c r="C213" s="20"/>
    </row>
    <row r="214" spans="2:3" ht="15.75" customHeight="1" x14ac:dyDescent="0.45">
      <c r="B214" s="20"/>
      <c r="C214" s="20"/>
    </row>
    <row r="215" spans="2:3" ht="15.75" customHeight="1" x14ac:dyDescent="0.45">
      <c r="B215" s="20"/>
      <c r="C215" s="20"/>
    </row>
    <row r="216" spans="2:3" ht="15.75" customHeight="1" x14ac:dyDescent="0.45">
      <c r="B216" s="20"/>
      <c r="C216" s="20"/>
    </row>
    <row r="217" spans="2:3" ht="15.75" customHeight="1" x14ac:dyDescent="0.45">
      <c r="B217" s="20"/>
      <c r="C217" s="20"/>
    </row>
    <row r="218" spans="2:3" ht="15.75" customHeight="1" x14ac:dyDescent="0.45">
      <c r="B218" s="20"/>
      <c r="C218" s="20"/>
    </row>
    <row r="219" spans="2:3" ht="15.75" customHeight="1" x14ac:dyDescent="0.45">
      <c r="B219" s="20"/>
      <c r="C219" s="20"/>
    </row>
    <row r="220" spans="2:3" ht="15.75" customHeight="1" x14ac:dyDescent="0.45">
      <c r="B220" s="20"/>
      <c r="C220" s="20"/>
    </row>
    <row r="221" spans="2:3" ht="15.75" customHeight="1" x14ac:dyDescent="0.45">
      <c r="B221" s="20"/>
      <c r="C221" s="20"/>
    </row>
    <row r="222" spans="2:3" ht="15.75" customHeight="1" x14ac:dyDescent="0.45">
      <c r="B222" s="20"/>
      <c r="C222" s="20"/>
    </row>
    <row r="223" spans="2:3" ht="15.75" customHeight="1" x14ac:dyDescent="0.45">
      <c r="B223" s="20"/>
      <c r="C223" s="20"/>
    </row>
    <row r="224" spans="2:3" ht="15.75" customHeight="1" x14ac:dyDescent="0.45">
      <c r="B224" s="20"/>
      <c r="C224" s="20"/>
    </row>
    <row r="225" spans="2:3" ht="15.75" customHeight="1" x14ac:dyDescent="0.45">
      <c r="B225" s="20"/>
      <c r="C225" s="20"/>
    </row>
    <row r="226" spans="2:3" ht="15.75" customHeight="1" x14ac:dyDescent="0.45">
      <c r="B226" s="20"/>
      <c r="C226" s="20"/>
    </row>
    <row r="227" spans="2:3" ht="15.75" customHeight="1" x14ac:dyDescent="0.45">
      <c r="B227" s="20"/>
      <c r="C227" s="20"/>
    </row>
    <row r="228" spans="2:3" ht="15.75" customHeight="1" x14ac:dyDescent="0.45">
      <c r="B228" s="20"/>
      <c r="C228" s="20"/>
    </row>
    <row r="229" spans="2:3" ht="15.75" customHeight="1" x14ac:dyDescent="0.45">
      <c r="B229" s="20"/>
      <c r="C229" s="20"/>
    </row>
    <row r="230" spans="2:3" ht="15.75" customHeight="1" x14ac:dyDescent="0.45">
      <c r="B230" s="20"/>
      <c r="C230" s="20"/>
    </row>
    <row r="231" spans="2:3" ht="15.75" customHeight="1" x14ac:dyDescent="0.45">
      <c r="B231" s="20"/>
      <c r="C231" s="20"/>
    </row>
    <row r="232" spans="2:3" ht="15.75" customHeight="1" x14ac:dyDescent="0.45">
      <c r="B232" s="20"/>
      <c r="C232" s="20"/>
    </row>
    <row r="233" spans="2:3" ht="15.75" customHeight="1" x14ac:dyDescent="0.45">
      <c r="B233" s="20"/>
      <c r="C233" s="20"/>
    </row>
    <row r="234" spans="2:3" ht="15.75" customHeight="1" x14ac:dyDescent="0.45">
      <c r="B234" s="20"/>
      <c r="C234" s="20"/>
    </row>
    <row r="235" spans="2:3" ht="15.75" customHeight="1" x14ac:dyDescent="0.45">
      <c r="B235" s="20"/>
      <c r="C235" s="20"/>
    </row>
    <row r="236" spans="2:3" ht="15.75" customHeight="1" x14ac:dyDescent="0.45">
      <c r="B236" s="20"/>
      <c r="C236" s="20"/>
    </row>
    <row r="237" spans="2:3" ht="15.75" customHeight="1" x14ac:dyDescent="0.45">
      <c r="B237" s="20"/>
      <c r="C237" s="20"/>
    </row>
    <row r="238" spans="2:3" ht="15.75" customHeight="1" x14ac:dyDescent="0.45">
      <c r="B238" s="20"/>
      <c r="C238" s="20"/>
    </row>
    <row r="239" spans="2:3" ht="15.75" customHeight="1" x14ac:dyDescent="0.45">
      <c r="B239" s="20"/>
      <c r="C239" s="20"/>
    </row>
    <row r="240" spans="2:3" ht="15.75" customHeight="1" x14ac:dyDescent="0.45">
      <c r="B240" s="20"/>
      <c r="C240" s="20"/>
    </row>
    <row r="241" spans="2:3" ht="15.75" customHeight="1" x14ac:dyDescent="0.45">
      <c r="B241" s="20"/>
      <c r="C241" s="20"/>
    </row>
    <row r="242" spans="2:3" ht="15.75" customHeight="1" x14ac:dyDescent="0.45">
      <c r="B242" s="20"/>
      <c r="C242" s="20"/>
    </row>
    <row r="243" spans="2:3" ht="15.75" customHeight="1" x14ac:dyDescent="0.45">
      <c r="B243" s="20"/>
      <c r="C243" s="20"/>
    </row>
    <row r="244" spans="2:3" ht="15.75" customHeight="1" x14ac:dyDescent="0.45">
      <c r="B244" s="20"/>
      <c r="C244" s="20"/>
    </row>
    <row r="245" spans="2:3" ht="15.75" customHeight="1" x14ac:dyDescent="0.45">
      <c r="B245" s="20"/>
      <c r="C245" s="20"/>
    </row>
    <row r="246" spans="2:3" ht="15.75" customHeight="1" x14ac:dyDescent="0.45">
      <c r="B246" s="20"/>
      <c r="C246" s="20"/>
    </row>
    <row r="247" spans="2:3" ht="15.75" customHeight="1" x14ac:dyDescent="0.45">
      <c r="B247" s="20"/>
      <c r="C247" s="20"/>
    </row>
    <row r="248" spans="2:3" ht="15.75" customHeight="1" x14ac:dyDescent="0.45">
      <c r="B248" s="20"/>
      <c r="C248" s="20"/>
    </row>
    <row r="249" spans="2:3" ht="15.75" customHeight="1" x14ac:dyDescent="0.45">
      <c r="B249" s="20"/>
      <c r="C249" s="20"/>
    </row>
    <row r="250" spans="2:3" ht="15.75" customHeight="1" x14ac:dyDescent="0.45">
      <c r="B250" s="20"/>
      <c r="C250" s="20"/>
    </row>
    <row r="251" spans="2:3" ht="15.75" customHeight="1" x14ac:dyDescent="0.45">
      <c r="B251" s="20"/>
      <c r="C251" s="20"/>
    </row>
    <row r="252" spans="2:3" ht="15.75" customHeight="1" x14ac:dyDescent="0.45">
      <c r="B252" s="20"/>
      <c r="C252" s="20"/>
    </row>
    <row r="253" spans="2:3" ht="15.75" customHeight="1" x14ac:dyDescent="0.45">
      <c r="B253" s="20"/>
      <c r="C253" s="20"/>
    </row>
    <row r="254" spans="2:3" ht="15.75" customHeight="1" x14ac:dyDescent="0.45">
      <c r="B254" s="20"/>
      <c r="C254" s="20"/>
    </row>
    <row r="255" spans="2:3" ht="15.75" customHeight="1" x14ac:dyDescent="0.45">
      <c r="B255" s="20"/>
      <c r="C255" s="20"/>
    </row>
    <row r="256" spans="2:3" ht="15.75" customHeight="1" x14ac:dyDescent="0.45">
      <c r="B256" s="20"/>
      <c r="C256" s="20"/>
    </row>
    <row r="257" spans="2:3" ht="15.75" customHeight="1" x14ac:dyDescent="0.45">
      <c r="B257" s="20"/>
      <c r="C257" s="20"/>
    </row>
    <row r="258" spans="2:3" ht="15.75" customHeight="1" x14ac:dyDescent="0.45">
      <c r="B258" s="20"/>
      <c r="C258" s="20"/>
    </row>
    <row r="259" spans="2:3" ht="15.75" customHeight="1" x14ac:dyDescent="0.45">
      <c r="B259" s="20"/>
      <c r="C259" s="20"/>
    </row>
    <row r="260" spans="2:3" ht="15.75" customHeight="1" x14ac:dyDescent="0.45">
      <c r="B260" s="20"/>
      <c r="C260" s="20"/>
    </row>
    <row r="261" spans="2:3" ht="15.75" customHeight="1" x14ac:dyDescent="0.45">
      <c r="B261" s="20"/>
      <c r="C261" s="20"/>
    </row>
    <row r="262" spans="2:3" ht="15.75" customHeight="1" x14ac:dyDescent="0.45">
      <c r="B262" s="20"/>
      <c r="C262" s="20"/>
    </row>
    <row r="263" spans="2:3" ht="15.75" customHeight="1" x14ac:dyDescent="0.45">
      <c r="B263" s="20"/>
      <c r="C263" s="20"/>
    </row>
    <row r="264" spans="2:3" ht="15.75" customHeight="1" x14ac:dyDescent="0.45"/>
    <row r="265" spans="2:3" ht="15.75" customHeight="1" x14ac:dyDescent="0.45">
      <c r="B265" s="20"/>
      <c r="C265" s="20"/>
    </row>
    <row r="266" spans="2:3" ht="15.75" customHeight="1" x14ac:dyDescent="0.45">
      <c r="B266" s="20"/>
      <c r="C266" s="20"/>
    </row>
    <row r="267" spans="2:3" ht="15.75" customHeight="1" x14ac:dyDescent="0.45">
      <c r="B267" s="20"/>
      <c r="C267" s="20"/>
    </row>
    <row r="268" spans="2:3" ht="15.75" customHeight="1" x14ac:dyDescent="0.45">
      <c r="B268" s="20"/>
      <c r="C268" s="20"/>
    </row>
    <row r="269" spans="2:3" ht="15.75" customHeight="1" x14ac:dyDescent="0.45">
      <c r="B269" s="20"/>
      <c r="C269" s="20"/>
    </row>
    <row r="270" spans="2:3" ht="15.75" customHeight="1" x14ac:dyDescent="0.45">
      <c r="B270" s="20"/>
      <c r="C270" s="20"/>
    </row>
    <row r="271" spans="2:3" ht="15.75" customHeight="1" x14ac:dyDescent="0.45">
      <c r="B271" s="20"/>
      <c r="C271" s="20"/>
    </row>
    <row r="272" spans="2:3" ht="15.75" customHeight="1" x14ac:dyDescent="0.45">
      <c r="B272" s="20"/>
      <c r="C272" s="20"/>
    </row>
    <row r="273" spans="2:3" ht="15.75" customHeight="1" x14ac:dyDescent="0.45">
      <c r="B273" s="20"/>
      <c r="C273" s="20"/>
    </row>
    <row r="274" spans="2:3" ht="15.75" customHeight="1" x14ac:dyDescent="0.45">
      <c r="B274" s="20"/>
      <c r="C274" s="20"/>
    </row>
    <row r="275" spans="2:3" ht="15.75" customHeight="1" x14ac:dyDescent="0.45">
      <c r="B275" s="20"/>
      <c r="C275" s="20"/>
    </row>
    <row r="276" spans="2:3" ht="15.75" customHeight="1" x14ac:dyDescent="0.45">
      <c r="B276" s="20"/>
      <c r="C276" s="20"/>
    </row>
    <row r="277" spans="2:3" ht="15.75" customHeight="1" x14ac:dyDescent="0.45">
      <c r="B277" s="20"/>
      <c r="C277" s="20"/>
    </row>
    <row r="278" spans="2:3" ht="15.75" customHeight="1" x14ac:dyDescent="0.45">
      <c r="B278" s="20"/>
      <c r="C278" s="20"/>
    </row>
    <row r="279" spans="2:3" ht="15.75" customHeight="1" x14ac:dyDescent="0.45">
      <c r="B279" s="20"/>
      <c r="C279" s="20"/>
    </row>
    <row r="280" spans="2:3" ht="15.75" customHeight="1" x14ac:dyDescent="0.45">
      <c r="B280" s="20"/>
      <c r="C280" s="20"/>
    </row>
    <row r="281" spans="2:3" ht="15.75" customHeight="1" x14ac:dyDescent="0.45">
      <c r="B281" s="20"/>
      <c r="C281" s="20"/>
    </row>
    <row r="282" spans="2:3" ht="15.75" customHeight="1" x14ac:dyDescent="0.45">
      <c r="B282" s="20"/>
      <c r="C282" s="20"/>
    </row>
    <row r="283" spans="2:3" ht="15.75" customHeight="1" x14ac:dyDescent="0.45">
      <c r="B283" s="20"/>
      <c r="C283" s="20"/>
    </row>
    <row r="284" spans="2:3" ht="15.75" customHeight="1" x14ac:dyDescent="0.45">
      <c r="B284" s="20"/>
      <c r="C284" s="20"/>
    </row>
    <row r="285" spans="2:3" ht="15.75" customHeight="1" x14ac:dyDescent="0.45">
      <c r="B285" s="20"/>
      <c r="C285" s="20"/>
    </row>
    <row r="286" spans="2:3" ht="15.75" customHeight="1" x14ac:dyDescent="0.45">
      <c r="B286" s="20"/>
      <c r="C286" s="20"/>
    </row>
    <row r="287" spans="2:3" ht="15.75" customHeight="1" x14ac:dyDescent="0.45">
      <c r="B287" s="20"/>
      <c r="C287" s="20"/>
    </row>
    <row r="288" spans="2:3" ht="15.75" customHeight="1" x14ac:dyDescent="0.45">
      <c r="B288" s="20"/>
      <c r="C288" s="20"/>
    </row>
    <row r="289" spans="2:3" ht="15.75" customHeight="1" x14ac:dyDescent="0.45">
      <c r="B289" s="20"/>
      <c r="C289" s="20"/>
    </row>
    <row r="290" spans="2:3" ht="15.75" customHeight="1" x14ac:dyDescent="0.45">
      <c r="B290" s="20"/>
      <c r="C290" s="20"/>
    </row>
    <row r="291" spans="2:3" ht="15.75" customHeight="1" x14ac:dyDescent="0.45"/>
    <row r="292" spans="2:3" ht="15.75" customHeight="1" x14ac:dyDescent="0.45"/>
    <row r="293" spans="2:3" ht="15.75" customHeight="1" x14ac:dyDescent="0.45"/>
    <row r="294" spans="2:3" ht="15.75" customHeight="1" x14ac:dyDescent="0.45"/>
    <row r="295" spans="2:3" ht="15.75" customHeight="1" x14ac:dyDescent="0.45"/>
    <row r="296" spans="2:3" ht="15.75" customHeight="1" x14ac:dyDescent="0.45"/>
    <row r="297" spans="2:3" ht="15.75" customHeight="1" x14ac:dyDescent="0.45"/>
    <row r="298" spans="2:3" ht="15.75" customHeight="1" x14ac:dyDescent="0.45"/>
    <row r="299" spans="2:3" ht="15.75" customHeight="1" x14ac:dyDescent="0.45"/>
    <row r="300" spans="2:3" ht="15.75" customHeight="1" x14ac:dyDescent="0.45"/>
    <row r="301" spans="2:3" ht="15.75" customHeight="1" x14ac:dyDescent="0.45"/>
    <row r="302" spans="2:3" ht="15.75" customHeight="1" x14ac:dyDescent="0.45"/>
    <row r="303" spans="2:3" ht="15.75" customHeight="1" x14ac:dyDescent="0.45"/>
    <row r="304" spans="2:3" ht="15.75" customHeight="1" x14ac:dyDescent="0.45"/>
    <row r="305" ht="15.75" customHeight="1" x14ac:dyDescent="0.45"/>
    <row r="306" ht="15.75" customHeight="1" x14ac:dyDescent="0.45"/>
    <row r="307" ht="15.75" customHeight="1" x14ac:dyDescent="0.45"/>
    <row r="308" ht="15.75" customHeight="1" x14ac:dyDescent="0.45"/>
    <row r="309" ht="15.75" customHeight="1" x14ac:dyDescent="0.45"/>
    <row r="310" ht="15.75" customHeight="1" x14ac:dyDescent="0.45"/>
    <row r="311" ht="15.75" customHeight="1" x14ac:dyDescent="0.45"/>
    <row r="312" ht="15.75" customHeight="1" x14ac:dyDescent="0.45"/>
    <row r="313" ht="15.75" customHeight="1" x14ac:dyDescent="0.45"/>
    <row r="314" ht="15.75" customHeight="1" x14ac:dyDescent="0.45"/>
    <row r="315" ht="15.75" customHeight="1" x14ac:dyDescent="0.45"/>
    <row r="316" ht="15.75" customHeight="1" x14ac:dyDescent="0.45"/>
    <row r="317" ht="15.75" customHeight="1" x14ac:dyDescent="0.45"/>
    <row r="318" ht="15.75" customHeight="1" x14ac:dyDescent="0.45"/>
    <row r="319" ht="15.75" customHeight="1" x14ac:dyDescent="0.45"/>
    <row r="320" ht="15.75" customHeight="1" x14ac:dyDescent="0.45"/>
    <row r="321" ht="15.75" customHeight="1" x14ac:dyDescent="0.45"/>
    <row r="322" ht="15.75" customHeight="1" x14ac:dyDescent="0.45"/>
    <row r="323" ht="15.75" customHeight="1" x14ac:dyDescent="0.45"/>
    <row r="324" ht="15.75" customHeight="1" x14ac:dyDescent="0.45"/>
    <row r="325" ht="15.75" customHeight="1" x14ac:dyDescent="0.45"/>
    <row r="326" ht="15.75" customHeight="1" x14ac:dyDescent="0.45"/>
    <row r="327" ht="15.75" customHeight="1" x14ac:dyDescent="0.45"/>
    <row r="328" ht="15.75" customHeight="1" x14ac:dyDescent="0.45"/>
    <row r="329" ht="15.75" customHeight="1" x14ac:dyDescent="0.45"/>
    <row r="330" ht="15.75" customHeight="1" x14ac:dyDescent="0.45"/>
    <row r="331" ht="15.75" customHeight="1" x14ac:dyDescent="0.45"/>
    <row r="332" ht="15.75" customHeight="1" x14ac:dyDescent="0.45"/>
    <row r="333" ht="15.75" customHeight="1" x14ac:dyDescent="0.45"/>
    <row r="334" ht="15.75" customHeight="1" x14ac:dyDescent="0.45"/>
    <row r="335" ht="15.75" customHeight="1" x14ac:dyDescent="0.45"/>
    <row r="336" ht="15.75" customHeight="1" x14ac:dyDescent="0.45"/>
    <row r="337" ht="15.75" customHeight="1" x14ac:dyDescent="0.45"/>
    <row r="338" ht="15.75" customHeight="1" x14ac:dyDescent="0.45"/>
    <row r="339" ht="15.75" customHeight="1" x14ac:dyDescent="0.45"/>
    <row r="340" ht="15.75" customHeight="1" x14ac:dyDescent="0.45"/>
    <row r="341" ht="15.75" customHeight="1" x14ac:dyDescent="0.45"/>
    <row r="342" ht="15.75" customHeight="1" x14ac:dyDescent="0.45"/>
    <row r="343" ht="15.75" customHeight="1" x14ac:dyDescent="0.45"/>
    <row r="344" ht="15.75" customHeight="1" x14ac:dyDescent="0.45"/>
    <row r="345" ht="15.75" customHeight="1" x14ac:dyDescent="0.45"/>
    <row r="346" ht="15.75" customHeight="1" x14ac:dyDescent="0.45"/>
    <row r="347" ht="15.75" customHeight="1" x14ac:dyDescent="0.45"/>
    <row r="348" ht="15.75" customHeight="1" x14ac:dyDescent="0.45"/>
    <row r="349" ht="15.75" customHeight="1" x14ac:dyDescent="0.45"/>
    <row r="350" ht="15.75" customHeight="1" x14ac:dyDescent="0.45"/>
    <row r="351" ht="15.75" customHeight="1" x14ac:dyDescent="0.45"/>
    <row r="352" ht="15.75" customHeight="1" x14ac:dyDescent="0.45"/>
    <row r="353" ht="15.75" customHeight="1" x14ac:dyDescent="0.45"/>
    <row r="354" ht="15.75" customHeight="1" x14ac:dyDescent="0.45"/>
    <row r="355" ht="15.75" customHeight="1" x14ac:dyDescent="0.45"/>
    <row r="356" ht="15.75" customHeight="1" x14ac:dyDescent="0.45"/>
    <row r="357" ht="15.75" customHeight="1" x14ac:dyDescent="0.45"/>
    <row r="358" ht="15.75" customHeight="1" x14ac:dyDescent="0.45"/>
    <row r="359" ht="15.75" customHeight="1" x14ac:dyDescent="0.45"/>
    <row r="360" ht="15.75" customHeight="1" x14ac:dyDescent="0.45"/>
    <row r="361" ht="15.75" customHeight="1" x14ac:dyDescent="0.45"/>
    <row r="362" ht="15.75" customHeight="1" x14ac:dyDescent="0.45"/>
    <row r="363" ht="15.75" customHeight="1" x14ac:dyDescent="0.45"/>
    <row r="364" ht="15.75" customHeight="1" x14ac:dyDescent="0.45"/>
    <row r="365" ht="15.75" customHeight="1" x14ac:dyDescent="0.45"/>
    <row r="366" ht="15.75" customHeight="1" x14ac:dyDescent="0.45"/>
    <row r="367" ht="15.75" customHeight="1" x14ac:dyDescent="0.45"/>
    <row r="368" ht="15.75" customHeight="1" x14ac:dyDescent="0.45"/>
    <row r="369" ht="15.75" customHeight="1" x14ac:dyDescent="0.45"/>
    <row r="370" ht="15.75" customHeight="1" x14ac:dyDescent="0.45"/>
    <row r="371" ht="15.75" customHeight="1" x14ac:dyDescent="0.45"/>
    <row r="372" ht="15.75" customHeight="1" x14ac:dyDescent="0.45"/>
    <row r="373" ht="15.75" customHeight="1" x14ac:dyDescent="0.45"/>
    <row r="374" ht="15.75" customHeight="1" x14ac:dyDescent="0.45"/>
    <row r="375" ht="15.75" customHeight="1" x14ac:dyDescent="0.45"/>
    <row r="376" ht="15.75" customHeight="1" x14ac:dyDescent="0.45"/>
    <row r="377" ht="15.75" customHeight="1" x14ac:dyDescent="0.45"/>
    <row r="378" ht="15.75" customHeight="1" x14ac:dyDescent="0.45"/>
    <row r="379" ht="15.75" customHeight="1" x14ac:dyDescent="0.45"/>
    <row r="380" ht="15.75" customHeight="1" x14ac:dyDescent="0.45"/>
    <row r="381" ht="15.75" customHeight="1" x14ac:dyDescent="0.45"/>
    <row r="382" ht="15.75" customHeight="1" x14ac:dyDescent="0.45"/>
    <row r="383" ht="15.75" customHeight="1" x14ac:dyDescent="0.45"/>
    <row r="384" ht="15.75" customHeight="1" x14ac:dyDescent="0.45"/>
    <row r="385" ht="15.75" customHeight="1" x14ac:dyDescent="0.45"/>
    <row r="386" ht="15.75" customHeight="1" x14ac:dyDescent="0.45"/>
    <row r="387" ht="15.75" customHeight="1" x14ac:dyDescent="0.45"/>
    <row r="388" ht="15.75" customHeight="1" x14ac:dyDescent="0.45"/>
    <row r="389" ht="15.75" customHeight="1" x14ac:dyDescent="0.45"/>
    <row r="390" ht="15.75" customHeight="1" x14ac:dyDescent="0.45"/>
    <row r="391" ht="15.75" customHeight="1" x14ac:dyDescent="0.45"/>
    <row r="392" ht="15.75" customHeight="1" x14ac:dyDescent="0.45"/>
    <row r="393" ht="15.75" customHeight="1" x14ac:dyDescent="0.45"/>
    <row r="394" ht="15.75" customHeight="1" x14ac:dyDescent="0.45"/>
    <row r="395" ht="15.75" customHeight="1" x14ac:dyDescent="0.45"/>
    <row r="396" ht="15.75" customHeight="1" x14ac:dyDescent="0.45"/>
    <row r="397" ht="15.75" customHeight="1" x14ac:dyDescent="0.45"/>
    <row r="398" ht="15.75" customHeight="1" x14ac:dyDescent="0.45"/>
    <row r="399" ht="15.75" customHeight="1" x14ac:dyDescent="0.45"/>
    <row r="400" ht="15.75" customHeight="1" x14ac:dyDescent="0.45"/>
    <row r="401" ht="15.75" customHeight="1" x14ac:dyDescent="0.45"/>
    <row r="402" ht="15.75" customHeight="1" x14ac:dyDescent="0.45"/>
    <row r="403" ht="15.75" customHeight="1" x14ac:dyDescent="0.45"/>
    <row r="404" ht="15.75" customHeight="1" x14ac:dyDescent="0.45"/>
    <row r="405" ht="15.75" customHeight="1" x14ac:dyDescent="0.45"/>
    <row r="406" ht="15.75" customHeight="1" x14ac:dyDescent="0.45"/>
    <row r="407" ht="15.75" customHeight="1" x14ac:dyDescent="0.45"/>
    <row r="408" ht="15.75" customHeight="1" x14ac:dyDescent="0.45"/>
    <row r="409" ht="15.75" customHeight="1" x14ac:dyDescent="0.45"/>
    <row r="410" ht="15.75" customHeight="1" x14ac:dyDescent="0.45"/>
    <row r="411" ht="15.75" customHeight="1" x14ac:dyDescent="0.45"/>
    <row r="412" ht="15.75" customHeight="1" x14ac:dyDescent="0.45"/>
    <row r="413" ht="15.75" customHeight="1" x14ac:dyDescent="0.45"/>
    <row r="414" ht="15.75" customHeight="1" x14ac:dyDescent="0.45"/>
    <row r="415" ht="15.75" customHeight="1" x14ac:dyDescent="0.45"/>
    <row r="416" ht="15.75" customHeight="1" x14ac:dyDescent="0.45"/>
    <row r="417" ht="15.75" customHeight="1" x14ac:dyDescent="0.45"/>
    <row r="418" ht="15.75" customHeight="1" x14ac:dyDescent="0.45"/>
    <row r="419" ht="15.75" customHeight="1" x14ac:dyDescent="0.45"/>
    <row r="420" ht="15.75" customHeight="1" x14ac:dyDescent="0.45"/>
    <row r="421" ht="15.75" customHeight="1" x14ac:dyDescent="0.45"/>
    <row r="422" ht="15.75" customHeight="1" x14ac:dyDescent="0.45"/>
    <row r="423" ht="15.75" customHeight="1" x14ac:dyDescent="0.45"/>
    <row r="424" ht="15.75" customHeight="1" x14ac:dyDescent="0.45"/>
    <row r="425" ht="15.75" customHeight="1" x14ac:dyDescent="0.45"/>
    <row r="426" ht="15.75" customHeight="1" x14ac:dyDescent="0.45"/>
    <row r="427" ht="15.75" customHeight="1" x14ac:dyDescent="0.45"/>
    <row r="428" ht="15.75" customHeight="1" x14ac:dyDescent="0.45"/>
    <row r="429" ht="15.75" customHeight="1" x14ac:dyDescent="0.45"/>
    <row r="430" ht="15.75" customHeight="1" x14ac:dyDescent="0.45"/>
    <row r="431" ht="15.75" customHeight="1" x14ac:dyDescent="0.45"/>
    <row r="432" ht="15.75" customHeight="1" x14ac:dyDescent="0.45"/>
    <row r="433" ht="15.75" customHeight="1" x14ac:dyDescent="0.45"/>
    <row r="434" ht="15.75" customHeight="1" x14ac:dyDescent="0.45"/>
    <row r="435" ht="15.75" customHeight="1" x14ac:dyDescent="0.45"/>
    <row r="436" ht="15.75" customHeight="1" x14ac:dyDescent="0.45"/>
    <row r="437" ht="15.75" customHeight="1" x14ac:dyDescent="0.45"/>
    <row r="438" ht="15.75" customHeight="1" x14ac:dyDescent="0.45"/>
    <row r="439" ht="15.75" customHeight="1" x14ac:dyDescent="0.45"/>
    <row r="440" ht="15.75" customHeight="1" x14ac:dyDescent="0.45"/>
    <row r="441" ht="15.75" customHeight="1" x14ac:dyDescent="0.45"/>
    <row r="442" ht="15.75" customHeight="1" x14ac:dyDescent="0.45"/>
    <row r="443" ht="15.75" customHeight="1" x14ac:dyDescent="0.45"/>
    <row r="444" ht="15.75" customHeight="1" x14ac:dyDescent="0.45"/>
    <row r="445" ht="15.75" customHeight="1" x14ac:dyDescent="0.45"/>
    <row r="446" ht="15.75" customHeight="1" x14ac:dyDescent="0.45"/>
    <row r="447" ht="15.75" customHeight="1" x14ac:dyDescent="0.45"/>
    <row r="448" ht="15.75" customHeight="1" x14ac:dyDescent="0.45"/>
    <row r="449" ht="15.75" customHeight="1" x14ac:dyDescent="0.45"/>
    <row r="450" ht="15.75" customHeight="1" x14ac:dyDescent="0.45"/>
    <row r="451" ht="15.75" customHeight="1" x14ac:dyDescent="0.45"/>
    <row r="452" ht="15.75" customHeight="1" x14ac:dyDescent="0.45"/>
    <row r="453" ht="15.75" customHeight="1" x14ac:dyDescent="0.45"/>
    <row r="454" ht="15.75" customHeight="1" x14ac:dyDescent="0.45"/>
    <row r="455" ht="15.75" customHeight="1" x14ac:dyDescent="0.45"/>
    <row r="456" ht="15.75" customHeight="1" x14ac:dyDescent="0.45"/>
    <row r="457" ht="15.75" customHeight="1" x14ac:dyDescent="0.45"/>
    <row r="458" ht="15.75" customHeight="1" x14ac:dyDescent="0.45"/>
    <row r="459" ht="15.75" customHeight="1" x14ac:dyDescent="0.45"/>
    <row r="460" ht="15.75" customHeight="1" x14ac:dyDescent="0.45"/>
    <row r="461" ht="15.75" customHeight="1" x14ac:dyDescent="0.45"/>
    <row r="462" ht="15.75" customHeight="1" x14ac:dyDescent="0.45"/>
    <row r="463" ht="15.75" customHeight="1" x14ac:dyDescent="0.45"/>
    <row r="464" ht="15.75" customHeight="1" x14ac:dyDescent="0.45"/>
    <row r="465" ht="15.75" customHeight="1" x14ac:dyDescent="0.45"/>
    <row r="466" ht="15.75" customHeight="1" x14ac:dyDescent="0.45"/>
    <row r="467" ht="15.75" customHeight="1" x14ac:dyDescent="0.45"/>
    <row r="468" ht="15.75" customHeight="1" x14ac:dyDescent="0.45"/>
    <row r="469" ht="15.75" customHeight="1" x14ac:dyDescent="0.45"/>
    <row r="470" ht="15.75" customHeight="1" x14ac:dyDescent="0.45"/>
    <row r="471" ht="15.75" customHeight="1" x14ac:dyDescent="0.45"/>
    <row r="472" ht="15.75" customHeight="1" x14ac:dyDescent="0.45"/>
    <row r="473" ht="15.75" customHeight="1" x14ac:dyDescent="0.45"/>
    <row r="474" ht="15.75" customHeight="1" x14ac:dyDescent="0.45"/>
    <row r="475" ht="15.75" customHeight="1" x14ac:dyDescent="0.45"/>
    <row r="476" ht="15.75" customHeight="1" x14ac:dyDescent="0.45"/>
    <row r="477" ht="15.75" customHeight="1" x14ac:dyDescent="0.45"/>
    <row r="478" ht="15.75" customHeight="1" x14ac:dyDescent="0.45"/>
    <row r="479" ht="15.75" customHeight="1" x14ac:dyDescent="0.45"/>
    <row r="480" ht="15.75" customHeight="1" x14ac:dyDescent="0.45"/>
    <row r="481" ht="15.75" customHeight="1" x14ac:dyDescent="0.45"/>
    <row r="482" ht="15.75" customHeight="1" x14ac:dyDescent="0.45"/>
    <row r="483" ht="15.75" customHeight="1" x14ac:dyDescent="0.45"/>
    <row r="484" ht="15.75" customHeight="1" x14ac:dyDescent="0.45"/>
    <row r="485" ht="15.75" customHeight="1" x14ac:dyDescent="0.45"/>
    <row r="486" ht="15.75" customHeight="1" x14ac:dyDescent="0.45"/>
    <row r="487" ht="15.75" customHeight="1" x14ac:dyDescent="0.45"/>
    <row r="488" ht="15.75" customHeight="1" x14ac:dyDescent="0.45"/>
    <row r="489" ht="15.75" customHeight="1" x14ac:dyDescent="0.45"/>
    <row r="490" ht="15.75" customHeight="1" x14ac:dyDescent="0.45"/>
    <row r="491" ht="15.75" customHeight="1" x14ac:dyDescent="0.45"/>
    <row r="492" ht="15.75" customHeight="1" x14ac:dyDescent="0.45"/>
    <row r="493" ht="15.75" customHeight="1" x14ac:dyDescent="0.45"/>
    <row r="494" ht="15.75" customHeight="1" x14ac:dyDescent="0.45"/>
    <row r="495" ht="15.75" customHeight="1" x14ac:dyDescent="0.45"/>
    <row r="496" ht="15.75" customHeight="1" x14ac:dyDescent="0.45"/>
    <row r="497" ht="15.75" customHeight="1" x14ac:dyDescent="0.45"/>
    <row r="498" ht="15.75" customHeight="1" x14ac:dyDescent="0.45"/>
    <row r="499" ht="15.75" customHeight="1" x14ac:dyDescent="0.45"/>
    <row r="500" ht="15.75" customHeight="1" x14ac:dyDescent="0.45"/>
    <row r="501" ht="15.75" customHeight="1" x14ac:dyDescent="0.45"/>
    <row r="502" ht="15.75" customHeight="1" x14ac:dyDescent="0.45"/>
    <row r="503" ht="15.75" customHeight="1" x14ac:dyDescent="0.45"/>
    <row r="504" ht="15.75" customHeight="1" x14ac:dyDescent="0.45"/>
    <row r="505" ht="15.75" customHeight="1" x14ac:dyDescent="0.45"/>
    <row r="506" ht="15.75" customHeight="1" x14ac:dyDescent="0.45"/>
    <row r="507" ht="15.75" customHeight="1" x14ac:dyDescent="0.45"/>
    <row r="508" ht="15.75" customHeight="1" x14ac:dyDescent="0.45"/>
    <row r="509" ht="15.75" customHeight="1" x14ac:dyDescent="0.45"/>
    <row r="510" ht="15.75" customHeight="1" x14ac:dyDescent="0.45"/>
    <row r="511" ht="15.75" customHeight="1" x14ac:dyDescent="0.45"/>
    <row r="512" ht="15.75" customHeight="1" x14ac:dyDescent="0.45"/>
    <row r="513" ht="15.75" customHeight="1" x14ac:dyDescent="0.45"/>
    <row r="514" ht="15.75" customHeight="1" x14ac:dyDescent="0.45"/>
    <row r="515" ht="15.75" customHeight="1" x14ac:dyDescent="0.45"/>
    <row r="516" ht="15.75" customHeight="1" x14ac:dyDescent="0.45"/>
    <row r="517" ht="15.75" customHeight="1" x14ac:dyDescent="0.45"/>
    <row r="518" ht="15.75" customHeight="1" x14ac:dyDescent="0.45"/>
    <row r="519" ht="15.75" customHeight="1" x14ac:dyDescent="0.45"/>
    <row r="520" ht="15.75" customHeight="1" x14ac:dyDescent="0.45"/>
    <row r="521" ht="15.75" customHeight="1" x14ac:dyDescent="0.45"/>
    <row r="522" ht="15.75" customHeight="1" x14ac:dyDescent="0.45"/>
    <row r="523" ht="15.75" customHeight="1" x14ac:dyDescent="0.45"/>
    <row r="524" ht="15.75" customHeight="1" x14ac:dyDescent="0.45"/>
    <row r="525" ht="15.75" customHeight="1" x14ac:dyDescent="0.45"/>
    <row r="526" ht="15.75" customHeight="1" x14ac:dyDescent="0.45"/>
    <row r="527" ht="15.75" customHeight="1" x14ac:dyDescent="0.45"/>
    <row r="528" ht="15.75" customHeight="1" x14ac:dyDescent="0.45"/>
    <row r="529" ht="15.75" customHeight="1" x14ac:dyDescent="0.45"/>
    <row r="530" ht="15.75" customHeight="1" x14ac:dyDescent="0.45"/>
    <row r="531" ht="15.75" customHeight="1" x14ac:dyDescent="0.45"/>
    <row r="532" ht="15.75" customHeight="1" x14ac:dyDescent="0.45"/>
    <row r="533" ht="15.75" customHeight="1" x14ac:dyDescent="0.45"/>
    <row r="534" ht="15.75" customHeight="1" x14ac:dyDescent="0.45"/>
    <row r="535" ht="15.75" customHeight="1" x14ac:dyDescent="0.45"/>
    <row r="536" ht="15.75" customHeight="1" x14ac:dyDescent="0.45"/>
    <row r="537" ht="15.75" customHeight="1" x14ac:dyDescent="0.45"/>
    <row r="538" ht="15.75" customHeight="1" x14ac:dyDescent="0.45"/>
    <row r="539" ht="15.75" customHeight="1" x14ac:dyDescent="0.45"/>
    <row r="540" ht="15.75" customHeight="1" x14ac:dyDescent="0.45"/>
    <row r="541" ht="15.75" customHeight="1" x14ac:dyDescent="0.45"/>
    <row r="542" ht="15.75" customHeight="1" x14ac:dyDescent="0.45"/>
    <row r="543" ht="15.75" customHeight="1" x14ac:dyDescent="0.45"/>
    <row r="544" ht="15.75" customHeight="1" x14ac:dyDescent="0.45"/>
    <row r="545" ht="15.75" customHeight="1" x14ac:dyDescent="0.45"/>
    <row r="546" ht="15.75" customHeight="1" x14ac:dyDescent="0.45"/>
    <row r="547" ht="15.75" customHeight="1" x14ac:dyDescent="0.45"/>
    <row r="548" ht="15.75" customHeight="1" x14ac:dyDescent="0.45"/>
    <row r="549" ht="15.75" customHeight="1" x14ac:dyDescent="0.45"/>
    <row r="550" ht="15.75" customHeight="1" x14ac:dyDescent="0.45"/>
    <row r="551" ht="15.75" customHeight="1" x14ac:dyDescent="0.45"/>
    <row r="552" ht="15.75" customHeight="1" x14ac:dyDescent="0.45"/>
    <row r="553" ht="15.75" customHeight="1" x14ac:dyDescent="0.45"/>
    <row r="554" ht="15.75" customHeight="1" x14ac:dyDescent="0.45"/>
    <row r="555" ht="15.75" customHeight="1" x14ac:dyDescent="0.45"/>
    <row r="556" ht="15.75" customHeight="1" x14ac:dyDescent="0.45"/>
    <row r="557" ht="15.75" customHeight="1" x14ac:dyDescent="0.45"/>
    <row r="558" ht="15.75" customHeight="1" x14ac:dyDescent="0.45"/>
    <row r="559" ht="15.75" customHeight="1" x14ac:dyDescent="0.45"/>
    <row r="560" ht="15.75" customHeight="1" x14ac:dyDescent="0.45"/>
    <row r="561" ht="15.75" customHeight="1" x14ac:dyDescent="0.45"/>
    <row r="562" ht="15.75" customHeight="1" x14ac:dyDescent="0.45"/>
    <row r="563" ht="15.75" customHeight="1" x14ac:dyDescent="0.45"/>
    <row r="564" ht="15.75" customHeight="1" x14ac:dyDescent="0.45"/>
    <row r="565" ht="15.75" customHeight="1" x14ac:dyDescent="0.45"/>
    <row r="566" ht="15.75" customHeight="1" x14ac:dyDescent="0.45"/>
    <row r="567" ht="15.75" customHeight="1" x14ac:dyDescent="0.45"/>
    <row r="568" ht="15.75" customHeight="1" x14ac:dyDescent="0.45"/>
    <row r="569" ht="15.75" customHeight="1" x14ac:dyDescent="0.45"/>
    <row r="570" ht="15.75" customHeight="1" x14ac:dyDescent="0.45"/>
    <row r="571" ht="15.75" customHeight="1" x14ac:dyDescent="0.45"/>
    <row r="572" ht="15.75" customHeight="1" x14ac:dyDescent="0.45"/>
    <row r="573" ht="15.75" customHeight="1" x14ac:dyDescent="0.45"/>
    <row r="574" ht="15.75" customHeight="1" x14ac:dyDescent="0.45"/>
    <row r="575" ht="15.75" customHeight="1" x14ac:dyDescent="0.45"/>
    <row r="576" ht="15.75" customHeight="1" x14ac:dyDescent="0.45"/>
    <row r="577" ht="15.75" customHeight="1" x14ac:dyDescent="0.45"/>
    <row r="578" ht="15.75" customHeight="1" x14ac:dyDescent="0.45"/>
    <row r="579" ht="15.75" customHeight="1" x14ac:dyDescent="0.45"/>
    <row r="580" ht="15.75" customHeight="1" x14ac:dyDescent="0.45"/>
    <row r="581" ht="15.75" customHeight="1" x14ac:dyDescent="0.45"/>
    <row r="582" ht="15.75" customHeight="1" x14ac:dyDescent="0.45"/>
    <row r="583" ht="15.75" customHeight="1" x14ac:dyDescent="0.45"/>
    <row r="584" ht="15.75" customHeight="1" x14ac:dyDescent="0.45"/>
    <row r="585" ht="15.75" customHeight="1" x14ac:dyDescent="0.45"/>
    <row r="586" ht="15.75" customHeight="1" x14ac:dyDescent="0.45"/>
    <row r="587" ht="15.75" customHeight="1" x14ac:dyDescent="0.45"/>
    <row r="588" ht="15.75" customHeight="1" x14ac:dyDescent="0.45"/>
    <row r="589" ht="15.75" customHeight="1" x14ac:dyDescent="0.45"/>
    <row r="590" ht="15.75" customHeight="1" x14ac:dyDescent="0.45"/>
    <row r="591" ht="15.75" customHeight="1" x14ac:dyDescent="0.45"/>
    <row r="592" ht="15.75" customHeight="1" x14ac:dyDescent="0.45"/>
    <row r="593" ht="15.75" customHeight="1" x14ac:dyDescent="0.45"/>
    <row r="594" ht="15.75" customHeight="1" x14ac:dyDescent="0.45"/>
    <row r="595" ht="15.75" customHeight="1" x14ac:dyDescent="0.45"/>
    <row r="596" ht="15.75" customHeight="1" x14ac:dyDescent="0.45"/>
    <row r="597" ht="15.75" customHeight="1" x14ac:dyDescent="0.45"/>
    <row r="598" ht="15.75" customHeight="1" x14ac:dyDescent="0.45"/>
    <row r="599" ht="15.75" customHeight="1" x14ac:dyDescent="0.45"/>
    <row r="600" ht="15.75" customHeight="1" x14ac:dyDescent="0.45"/>
    <row r="601" ht="15.75" customHeight="1" x14ac:dyDescent="0.45"/>
    <row r="602" ht="15.75" customHeight="1" x14ac:dyDescent="0.45"/>
    <row r="603" ht="15.75" customHeight="1" x14ac:dyDescent="0.45"/>
    <row r="604" ht="15.75" customHeight="1" x14ac:dyDescent="0.45"/>
    <row r="605" ht="15.75" customHeight="1" x14ac:dyDescent="0.45"/>
    <row r="606" ht="15.75" customHeight="1" x14ac:dyDescent="0.45"/>
    <row r="607" ht="15.75" customHeight="1" x14ac:dyDescent="0.45"/>
    <row r="608" ht="15.75" customHeight="1" x14ac:dyDescent="0.45"/>
    <row r="609" ht="15.75" customHeight="1" x14ac:dyDescent="0.45"/>
    <row r="610" ht="15.75" customHeight="1" x14ac:dyDescent="0.45"/>
    <row r="611" ht="15.75" customHeight="1" x14ac:dyDescent="0.45"/>
    <row r="612" ht="15.75" customHeight="1" x14ac:dyDescent="0.45"/>
    <row r="613" ht="15.75" customHeight="1" x14ac:dyDescent="0.45"/>
    <row r="614" ht="15.75" customHeight="1" x14ac:dyDescent="0.45"/>
    <row r="615" ht="15.75" customHeight="1" x14ac:dyDescent="0.45"/>
    <row r="616" ht="15.75" customHeight="1" x14ac:dyDescent="0.45"/>
    <row r="617" ht="15.75" customHeight="1" x14ac:dyDescent="0.45"/>
    <row r="618" ht="15.75" customHeight="1" x14ac:dyDescent="0.45"/>
    <row r="619" ht="15.75" customHeight="1" x14ac:dyDescent="0.45"/>
    <row r="620" ht="15.75" customHeight="1" x14ac:dyDescent="0.45"/>
    <row r="621" ht="15.75" customHeight="1" x14ac:dyDescent="0.45"/>
    <row r="622" ht="15.75" customHeight="1" x14ac:dyDescent="0.45"/>
    <row r="623" ht="15.75" customHeight="1" x14ac:dyDescent="0.45"/>
    <row r="624" ht="15.75" customHeight="1" x14ac:dyDescent="0.45"/>
    <row r="625" ht="15.75" customHeight="1" x14ac:dyDescent="0.45"/>
    <row r="626" ht="15.75" customHeight="1" x14ac:dyDescent="0.45"/>
    <row r="627" ht="15.75" customHeight="1" x14ac:dyDescent="0.45"/>
    <row r="628" ht="15.75" customHeight="1" x14ac:dyDescent="0.45"/>
    <row r="629" ht="15.75" customHeight="1" x14ac:dyDescent="0.45"/>
    <row r="630" ht="15.75" customHeight="1" x14ac:dyDescent="0.45"/>
    <row r="631" ht="15.75" customHeight="1" x14ac:dyDescent="0.45"/>
    <row r="632" ht="15.75" customHeight="1" x14ac:dyDescent="0.45"/>
    <row r="633" ht="15.75" customHeight="1" x14ac:dyDescent="0.45"/>
    <row r="634" ht="15.75" customHeight="1" x14ac:dyDescent="0.45"/>
    <row r="635" ht="15.75" customHeight="1" x14ac:dyDescent="0.45"/>
    <row r="636" ht="15.75" customHeight="1" x14ac:dyDescent="0.45"/>
    <row r="637" ht="15.75" customHeight="1" x14ac:dyDescent="0.45"/>
    <row r="638" ht="15.75" customHeight="1" x14ac:dyDescent="0.45"/>
    <row r="639" ht="15.75" customHeight="1" x14ac:dyDescent="0.45"/>
    <row r="640" ht="15.75" customHeight="1" x14ac:dyDescent="0.45"/>
    <row r="641" ht="15.75" customHeight="1" x14ac:dyDescent="0.45"/>
    <row r="642" ht="15.75" customHeight="1" x14ac:dyDescent="0.45"/>
    <row r="643" ht="15.75" customHeight="1" x14ac:dyDescent="0.45"/>
    <row r="644" ht="15.75" customHeight="1" x14ac:dyDescent="0.45"/>
    <row r="645" ht="15.75" customHeight="1" x14ac:dyDescent="0.45"/>
    <row r="646" ht="15.75" customHeight="1" x14ac:dyDescent="0.45"/>
    <row r="647" ht="15.75" customHeight="1" x14ac:dyDescent="0.45"/>
    <row r="648" ht="15.75" customHeight="1" x14ac:dyDescent="0.45"/>
    <row r="649" ht="15.75" customHeight="1" x14ac:dyDescent="0.45"/>
    <row r="650" ht="15.75" customHeight="1" x14ac:dyDescent="0.45"/>
    <row r="651" ht="15.75" customHeight="1" x14ac:dyDescent="0.45"/>
    <row r="652" ht="15.75" customHeight="1" x14ac:dyDescent="0.45"/>
    <row r="653" ht="15.75" customHeight="1" x14ac:dyDescent="0.45"/>
    <row r="654" ht="15.75" customHeight="1" x14ac:dyDescent="0.45"/>
    <row r="655" ht="15.75" customHeight="1" x14ac:dyDescent="0.45"/>
    <row r="656" ht="15.75" customHeight="1" x14ac:dyDescent="0.45"/>
    <row r="657" ht="15.75" customHeight="1" x14ac:dyDescent="0.45"/>
    <row r="658" ht="15.75" customHeight="1" x14ac:dyDescent="0.45"/>
    <row r="659" ht="15.75" customHeight="1" x14ac:dyDescent="0.45"/>
    <row r="660" ht="15.75" customHeight="1" x14ac:dyDescent="0.45"/>
    <row r="661" ht="15.75" customHeight="1" x14ac:dyDescent="0.45"/>
    <row r="662" ht="15.75" customHeight="1" x14ac:dyDescent="0.45"/>
    <row r="663" ht="15.75" customHeight="1" x14ac:dyDescent="0.45"/>
    <row r="664" ht="15.75" customHeight="1" x14ac:dyDescent="0.45"/>
    <row r="665" ht="15.75" customHeight="1" x14ac:dyDescent="0.45"/>
    <row r="666" ht="15.75" customHeight="1" x14ac:dyDescent="0.45"/>
    <row r="667" ht="15.75" customHeight="1" x14ac:dyDescent="0.45"/>
    <row r="668" ht="15.75" customHeight="1" x14ac:dyDescent="0.45"/>
    <row r="669" ht="15.75" customHeight="1" x14ac:dyDescent="0.45"/>
    <row r="670" ht="15.75" customHeight="1" x14ac:dyDescent="0.45"/>
    <row r="671" ht="15.75" customHeight="1" x14ac:dyDescent="0.45"/>
    <row r="672" ht="15.75" customHeight="1" x14ac:dyDescent="0.45"/>
    <row r="673" ht="15.75" customHeight="1" x14ac:dyDescent="0.45"/>
    <row r="674" ht="15.75" customHeight="1" x14ac:dyDescent="0.45"/>
    <row r="675" ht="15.75" customHeight="1" x14ac:dyDescent="0.45"/>
    <row r="676" ht="15.75" customHeight="1" x14ac:dyDescent="0.45"/>
    <row r="677" ht="15.75" customHeight="1" x14ac:dyDescent="0.45"/>
    <row r="678" ht="15.75" customHeight="1" x14ac:dyDescent="0.45"/>
    <row r="679" ht="15.75" customHeight="1" x14ac:dyDescent="0.45"/>
    <row r="680" ht="15.75" customHeight="1" x14ac:dyDescent="0.45"/>
    <row r="681" ht="15.75" customHeight="1" x14ac:dyDescent="0.45"/>
    <row r="682" ht="15.75" customHeight="1" x14ac:dyDescent="0.45"/>
    <row r="683" ht="15.75" customHeight="1" x14ac:dyDescent="0.45"/>
    <row r="684" ht="15.75" customHeight="1" x14ac:dyDescent="0.45"/>
    <row r="685" ht="15.75" customHeight="1" x14ac:dyDescent="0.45"/>
    <row r="686" ht="15.75" customHeight="1" x14ac:dyDescent="0.45"/>
    <row r="687" ht="15.75" customHeight="1" x14ac:dyDescent="0.45"/>
    <row r="688" ht="15.75" customHeight="1" x14ac:dyDescent="0.45"/>
    <row r="689" ht="15.75" customHeight="1" x14ac:dyDescent="0.45"/>
    <row r="690" ht="15.75" customHeight="1" x14ac:dyDescent="0.45"/>
    <row r="691" ht="15.75" customHeight="1" x14ac:dyDescent="0.45"/>
    <row r="692" ht="15.75" customHeight="1" x14ac:dyDescent="0.45"/>
    <row r="693" ht="15.75" customHeight="1" x14ac:dyDescent="0.45"/>
    <row r="694" ht="15.75" customHeight="1" x14ac:dyDescent="0.45"/>
    <row r="695" ht="15.75" customHeight="1" x14ac:dyDescent="0.45"/>
    <row r="696" ht="15.75" customHeight="1" x14ac:dyDescent="0.45"/>
    <row r="697" ht="15.75" customHeight="1" x14ac:dyDescent="0.45"/>
    <row r="698" ht="15.75" customHeight="1" x14ac:dyDescent="0.45"/>
    <row r="699" ht="15.75" customHeight="1" x14ac:dyDescent="0.45"/>
    <row r="700" ht="15.75" customHeight="1" x14ac:dyDescent="0.45"/>
    <row r="701" ht="15.75" customHeight="1" x14ac:dyDescent="0.45"/>
    <row r="702" ht="15.75" customHeight="1" x14ac:dyDescent="0.45"/>
    <row r="703" ht="15.75" customHeight="1" x14ac:dyDescent="0.45"/>
    <row r="704" ht="15.75" customHeight="1" x14ac:dyDescent="0.45"/>
    <row r="705" ht="15.75" customHeight="1" x14ac:dyDescent="0.45"/>
    <row r="706" ht="15.75" customHeight="1" x14ac:dyDescent="0.45"/>
    <row r="707" ht="15.75" customHeight="1" x14ac:dyDescent="0.45"/>
    <row r="708" ht="15.75" customHeight="1" x14ac:dyDescent="0.45"/>
    <row r="709" ht="15.75" customHeight="1" x14ac:dyDescent="0.45"/>
    <row r="710" ht="15.75" customHeight="1" x14ac:dyDescent="0.45"/>
    <row r="711" ht="15.75" customHeight="1" x14ac:dyDescent="0.45"/>
    <row r="712" ht="15.75" customHeight="1" x14ac:dyDescent="0.45"/>
    <row r="713" ht="15.75" customHeight="1" x14ac:dyDescent="0.45"/>
    <row r="714" ht="15.75" customHeight="1" x14ac:dyDescent="0.45"/>
    <row r="715" ht="15.75" customHeight="1" x14ac:dyDescent="0.45"/>
    <row r="716" ht="15.75" customHeight="1" x14ac:dyDescent="0.45"/>
    <row r="717" ht="15.75" customHeight="1" x14ac:dyDescent="0.45"/>
    <row r="718" ht="15.75" customHeight="1" x14ac:dyDescent="0.45"/>
    <row r="719" ht="15.75" customHeight="1" x14ac:dyDescent="0.45"/>
    <row r="720" ht="15.75" customHeight="1" x14ac:dyDescent="0.45"/>
    <row r="721" ht="15.75" customHeight="1" x14ac:dyDescent="0.45"/>
    <row r="722" ht="15.75" customHeight="1" x14ac:dyDescent="0.45"/>
    <row r="723" ht="15.75" customHeight="1" x14ac:dyDescent="0.45"/>
    <row r="724" ht="15.75" customHeight="1" x14ac:dyDescent="0.45"/>
    <row r="725" ht="15.75" customHeight="1" x14ac:dyDescent="0.45"/>
    <row r="726" ht="15.75" customHeight="1" x14ac:dyDescent="0.45"/>
    <row r="727" ht="15.75" customHeight="1" x14ac:dyDescent="0.45"/>
    <row r="728" ht="15.75" customHeight="1" x14ac:dyDescent="0.45"/>
    <row r="729" ht="15.75" customHeight="1" x14ac:dyDescent="0.45"/>
    <row r="730" ht="15.75" customHeight="1" x14ac:dyDescent="0.45"/>
    <row r="731" ht="15.75" customHeight="1" x14ac:dyDescent="0.45"/>
    <row r="732" ht="15.75" customHeight="1" x14ac:dyDescent="0.45"/>
    <row r="733" ht="15.75" customHeight="1" x14ac:dyDescent="0.45"/>
    <row r="734" ht="15.75" customHeight="1" x14ac:dyDescent="0.45"/>
    <row r="735" ht="15.75" customHeight="1" x14ac:dyDescent="0.45"/>
    <row r="736" ht="15.75" customHeight="1" x14ac:dyDescent="0.45"/>
    <row r="737" ht="15.75" customHeight="1" x14ac:dyDescent="0.45"/>
    <row r="738" ht="15.75" customHeight="1" x14ac:dyDescent="0.45"/>
    <row r="739" ht="15.75" customHeight="1" x14ac:dyDescent="0.45"/>
    <row r="740" ht="15.75" customHeight="1" x14ac:dyDescent="0.45"/>
    <row r="741" ht="15.75" customHeight="1" x14ac:dyDescent="0.45"/>
    <row r="742" ht="15.75" customHeight="1" x14ac:dyDescent="0.45"/>
    <row r="743" ht="15.75" customHeight="1" x14ac:dyDescent="0.45"/>
    <row r="744" ht="15.75" customHeight="1" x14ac:dyDescent="0.45"/>
    <row r="745" ht="15.75" customHeight="1" x14ac:dyDescent="0.45"/>
    <row r="746" ht="15.75" customHeight="1" x14ac:dyDescent="0.45"/>
    <row r="747" ht="15.75" customHeight="1" x14ac:dyDescent="0.45"/>
    <row r="748" ht="15.75" customHeight="1" x14ac:dyDescent="0.45"/>
    <row r="749" ht="15.75" customHeight="1" x14ac:dyDescent="0.45"/>
    <row r="750" ht="15.75" customHeight="1" x14ac:dyDescent="0.45"/>
    <row r="751" ht="15.75" customHeight="1" x14ac:dyDescent="0.45"/>
    <row r="752" ht="15.75" customHeight="1" x14ac:dyDescent="0.45"/>
    <row r="753" ht="15.75" customHeight="1" x14ac:dyDescent="0.45"/>
    <row r="754" ht="15.75" customHeight="1" x14ac:dyDescent="0.45"/>
    <row r="755" ht="15.75" customHeight="1" x14ac:dyDescent="0.45"/>
    <row r="756" ht="15.75" customHeight="1" x14ac:dyDescent="0.45"/>
    <row r="757" ht="15.75" customHeight="1" x14ac:dyDescent="0.45"/>
    <row r="758" ht="15.75" customHeight="1" x14ac:dyDescent="0.45"/>
    <row r="759" ht="15.75" customHeight="1" x14ac:dyDescent="0.45"/>
    <row r="760" ht="15.75" customHeight="1" x14ac:dyDescent="0.45"/>
    <row r="761" ht="15.75" customHeight="1" x14ac:dyDescent="0.45"/>
    <row r="762" ht="15.75" customHeight="1" x14ac:dyDescent="0.45"/>
    <row r="763" ht="15.75" customHeight="1" x14ac:dyDescent="0.45"/>
    <row r="764" ht="15.75" customHeight="1" x14ac:dyDescent="0.45"/>
    <row r="765" ht="15.75" customHeight="1" x14ac:dyDescent="0.45"/>
    <row r="766" ht="15.75" customHeight="1" x14ac:dyDescent="0.45"/>
    <row r="767" ht="15.75" customHeight="1" x14ac:dyDescent="0.45"/>
    <row r="768" ht="15.75" customHeight="1" x14ac:dyDescent="0.45"/>
    <row r="769" ht="15.75" customHeight="1" x14ac:dyDescent="0.45"/>
    <row r="770" ht="15.75" customHeight="1" x14ac:dyDescent="0.45"/>
    <row r="771" ht="15.75" customHeight="1" x14ac:dyDescent="0.45"/>
    <row r="772" ht="15.75" customHeight="1" x14ac:dyDescent="0.45"/>
    <row r="773" ht="15.75" customHeight="1" x14ac:dyDescent="0.45"/>
    <row r="774" ht="15.75" customHeight="1" x14ac:dyDescent="0.45"/>
    <row r="775" ht="15.75" customHeight="1" x14ac:dyDescent="0.45"/>
    <row r="776" ht="15.75" customHeight="1" x14ac:dyDescent="0.45"/>
    <row r="777" ht="15.75" customHeight="1" x14ac:dyDescent="0.45"/>
    <row r="778" ht="15.75" customHeight="1" x14ac:dyDescent="0.45"/>
    <row r="779" ht="15.75" customHeight="1" x14ac:dyDescent="0.45"/>
    <row r="780" ht="15.75" customHeight="1" x14ac:dyDescent="0.45"/>
    <row r="781" ht="15.75" customHeight="1" x14ac:dyDescent="0.45"/>
    <row r="782" ht="15.75" customHeight="1" x14ac:dyDescent="0.45"/>
    <row r="783" ht="15.75" customHeight="1" x14ac:dyDescent="0.45"/>
    <row r="784" ht="15.75" customHeight="1" x14ac:dyDescent="0.45"/>
    <row r="785" ht="15.75" customHeight="1" x14ac:dyDescent="0.45"/>
    <row r="786" ht="15.75" customHeight="1" x14ac:dyDescent="0.45"/>
    <row r="787" ht="15.75" customHeight="1" x14ac:dyDescent="0.45"/>
    <row r="788" ht="15.75" customHeight="1" x14ac:dyDescent="0.45"/>
    <row r="789" ht="15.75" customHeight="1" x14ac:dyDescent="0.45"/>
    <row r="790" ht="15.75" customHeight="1" x14ac:dyDescent="0.45"/>
    <row r="791" ht="15.75" customHeight="1" x14ac:dyDescent="0.45"/>
    <row r="792" ht="15.75" customHeight="1" x14ac:dyDescent="0.45"/>
    <row r="793" ht="15.75" customHeight="1" x14ac:dyDescent="0.45"/>
    <row r="794" ht="15.75" customHeight="1" x14ac:dyDescent="0.45"/>
    <row r="795" ht="15.75" customHeight="1" x14ac:dyDescent="0.45"/>
    <row r="796" ht="15.75" customHeight="1" x14ac:dyDescent="0.45"/>
    <row r="797" ht="15.75" customHeight="1" x14ac:dyDescent="0.45"/>
    <row r="798" ht="15.75" customHeight="1" x14ac:dyDescent="0.45"/>
    <row r="799" ht="15.75" customHeight="1" x14ac:dyDescent="0.45"/>
    <row r="800" ht="15.75" customHeight="1" x14ac:dyDescent="0.45"/>
    <row r="801" ht="15.75" customHeight="1" x14ac:dyDescent="0.45"/>
    <row r="802" ht="15.75" customHeight="1" x14ac:dyDescent="0.45"/>
    <row r="803" ht="15.75" customHeight="1" x14ac:dyDescent="0.45"/>
    <row r="804" ht="15.75" customHeight="1" x14ac:dyDescent="0.45"/>
    <row r="805" ht="15.75" customHeight="1" x14ac:dyDescent="0.45"/>
    <row r="806" ht="15.75" customHeight="1" x14ac:dyDescent="0.45"/>
    <row r="807" ht="15.75" customHeight="1" x14ac:dyDescent="0.45"/>
    <row r="808" ht="15.75" customHeight="1" x14ac:dyDescent="0.45"/>
    <row r="809" ht="15.75" customHeight="1" x14ac:dyDescent="0.45"/>
    <row r="810" ht="15.75" customHeight="1" x14ac:dyDescent="0.45"/>
    <row r="811" ht="15.75" customHeight="1" x14ac:dyDescent="0.45"/>
    <row r="812" ht="15.75" customHeight="1" x14ac:dyDescent="0.45"/>
    <row r="813" ht="15.75" customHeight="1" x14ac:dyDescent="0.45"/>
    <row r="814" ht="15.75" customHeight="1" x14ac:dyDescent="0.45"/>
    <row r="815" ht="15.75" customHeight="1" x14ac:dyDescent="0.45"/>
    <row r="816" ht="15.75" customHeight="1" x14ac:dyDescent="0.45"/>
    <row r="817" ht="15.75" customHeight="1" x14ac:dyDescent="0.45"/>
    <row r="818" ht="15.75" customHeight="1" x14ac:dyDescent="0.45"/>
    <row r="819" ht="15.75" customHeight="1" x14ac:dyDescent="0.45"/>
    <row r="820" ht="15.75" customHeight="1" x14ac:dyDescent="0.45"/>
    <row r="821" ht="15.75" customHeight="1" x14ac:dyDescent="0.45"/>
    <row r="822" ht="15.75" customHeight="1" x14ac:dyDescent="0.45"/>
    <row r="823" ht="15.75" customHeight="1" x14ac:dyDescent="0.45"/>
    <row r="824" ht="15.75" customHeight="1" x14ac:dyDescent="0.45"/>
    <row r="825" ht="15.75" customHeight="1" x14ac:dyDescent="0.45"/>
    <row r="826" ht="15.75" customHeight="1" x14ac:dyDescent="0.45"/>
    <row r="827" ht="15.75" customHeight="1" x14ac:dyDescent="0.45"/>
    <row r="828" ht="15.75" customHeight="1" x14ac:dyDescent="0.45"/>
    <row r="829" ht="15.75" customHeight="1" x14ac:dyDescent="0.45"/>
    <row r="830" ht="15.75" customHeight="1" x14ac:dyDescent="0.45"/>
    <row r="831" ht="15.75" customHeight="1" x14ac:dyDescent="0.45"/>
    <row r="832" ht="15.75" customHeight="1" x14ac:dyDescent="0.45"/>
    <row r="833" ht="15.75" customHeight="1" x14ac:dyDescent="0.45"/>
    <row r="834" ht="15.75" customHeight="1" x14ac:dyDescent="0.45"/>
    <row r="835" ht="15.75" customHeight="1" x14ac:dyDescent="0.45"/>
    <row r="836" ht="15.75" customHeight="1" x14ac:dyDescent="0.45"/>
    <row r="837" ht="15.75" customHeight="1" x14ac:dyDescent="0.45"/>
    <row r="838" ht="15.75" customHeight="1" x14ac:dyDescent="0.45"/>
    <row r="839" ht="15.75" customHeight="1" x14ac:dyDescent="0.45"/>
    <row r="840" ht="15.75" customHeight="1" x14ac:dyDescent="0.45"/>
    <row r="841" ht="15.75" customHeight="1" x14ac:dyDescent="0.45"/>
    <row r="842" ht="15.75" customHeight="1" x14ac:dyDescent="0.45"/>
    <row r="843" ht="15.75" customHeight="1" x14ac:dyDescent="0.45"/>
    <row r="844" ht="15.75" customHeight="1" x14ac:dyDescent="0.45"/>
    <row r="845" ht="15.75" customHeight="1" x14ac:dyDescent="0.45"/>
    <row r="846" ht="15.75" customHeight="1" x14ac:dyDescent="0.45"/>
    <row r="847" ht="15.75" customHeight="1" x14ac:dyDescent="0.45"/>
    <row r="848" ht="15.75" customHeight="1" x14ac:dyDescent="0.45"/>
    <row r="849" ht="15.75" customHeight="1" x14ac:dyDescent="0.45"/>
    <row r="850" ht="15.75" customHeight="1" x14ac:dyDescent="0.45"/>
    <row r="851" ht="15.75" customHeight="1" x14ac:dyDescent="0.45"/>
    <row r="852" ht="15.75" customHeight="1" x14ac:dyDescent="0.45"/>
    <row r="853" ht="15.75" customHeight="1" x14ac:dyDescent="0.45"/>
    <row r="854" ht="15.75" customHeight="1" x14ac:dyDescent="0.45"/>
    <row r="855" ht="15.75" customHeight="1" x14ac:dyDescent="0.45"/>
    <row r="856" ht="15.75" customHeight="1" x14ac:dyDescent="0.45"/>
    <row r="857" ht="15.75" customHeight="1" x14ac:dyDescent="0.45"/>
    <row r="858" ht="15.75" customHeight="1" x14ac:dyDescent="0.45"/>
    <row r="859" ht="15.75" customHeight="1" x14ac:dyDescent="0.45"/>
    <row r="860" ht="15.75" customHeight="1" x14ac:dyDescent="0.45"/>
    <row r="861" ht="15.75" customHeight="1" x14ac:dyDescent="0.45"/>
    <row r="862" ht="15.75" customHeight="1" x14ac:dyDescent="0.45"/>
    <row r="863" ht="15.75" customHeight="1" x14ac:dyDescent="0.45"/>
    <row r="864" ht="15.75" customHeight="1" x14ac:dyDescent="0.45"/>
    <row r="865" ht="15.75" customHeight="1" x14ac:dyDescent="0.45"/>
    <row r="866" ht="15.75" customHeight="1" x14ac:dyDescent="0.45"/>
    <row r="867" ht="15.75" customHeight="1" x14ac:dyDescent="0.45"/>
    <row r="868" ht="15.75" customHeight="1" x14ac:dyDescent="0.45"/>
    <row r="869" ht="15.75" customHeight="1" x14ac:dyDescent="0.45"/>
    <row r="870" ht="15.75" customHeight="1" x14ac:dyDescent="0.45"/>
    <row r="871" ht="15.75" customHeight="1" x14ac:dyDescent="0.45"/>
    <row r="872" ht="15.75" customHeight="1" x14ac:dyDescent="0.45"/>
    <row r="873" ht="15.75" customHeight="1" x14ac:dyDescent="0.45"/>
    <row r="874" ht="15.75" customHeight="1" x14ac:dyDescent="0.45"/>
    <row r="875" ht="15.75" customHeight="1" x14ac:dyDescent="0.45"/>
    <row r="876" ht="15.75" customHeight="1" x14ac:dyDescent="0.45"/>
    <row r="877" ht="15.75" customHeight="1" x14ac:dyDescent="0.45"/>
    <row r="878" ht="15.75" customHeight="1" x14ac:dyDescent="0.45"/>
    <row r="879" ht="15.75" customHeight="1" x14ac:dyDescent="0.45"/>
    <row r="880" ht="15.75" customHeight="1" x14ac:dyDescent="0.45"/>
    <row r="881" ht="15.75" customHeight="1" x14ac:dyDescent="0.45"/>
    <row r="882" ht="15.75" customHeight="1" x14ac:dyDescent="0.45"/>
    <row r="883" ht="15.75" customHeight="1" x14ac:dyDescent="0.45"/>
    <row r="884" ht="15.75" customHeight="1" x14ac:dyDescent="0.45"/>
    <row r="885" ht="15.75" customHeight="1" x14ac:dyDescent="0.45"/>
    <row r="886" ht="15.75" customHeight="1" x14ac:dyDescent="0.45"/>
    <row r="887" ht="15.75" customHeight="1" x14ac:dyDescent="0.45"/>
    <row r="888" ht="15.75" customHeight="1" x14ac:dyDescent="0.45"/>
    <row r="889" ht="15.75" customHeight="1" x14ac:dyDescent="0.45"/>
    <row r="890" ht="15.75" customHeight="1" x14ac:dyDescent="0.45"/>
    <row r="891" ht="15.75" customHeight="1" x14ac:dyDescent="0.45"/>
    <row r="892" ht="15.75" customHeight="1" x14ac:dyDescent="0.45"/>
    <row r="893" ht="15.75" customHeight="1" x14ac:dyDescent="0.45"/>
    <row r="894" ht="15.75" customHeight="1" x14ac:dyDescent="0.45"/>
    <row r="895" ht="15.75" customHeight="1" x14ac:dyDescent="0.45"/>
    <row r="896" ht="15.75" customHeight="1" x14ac:dyDescent="0.45"/>
    <row r="897" ht="15.75" customHeight="1" x14ac:dyDescent="0.45"/>
    <row r="898" ht="15.75" customHeight="1" x14ac:dyDescent="0.45"/>
    <row r="899" ht="15.75" customHeight="1" x14ac:dyDescent="0.45"/>
    <row r="900" ht="15.75" customHeight="1" x14ac:dyDescent="0.45"/>
    <row r="901" ht="15.75" customHeight="1" x14ac:dyDescent="0.45"/>
    <row r="902" ht="15.75" customHeight="1" x14ac:dyDescent="0.45"/>
    <row r="903" ht="15.75" customHeight="1" x14ac:dyDescent="0.45"/>
    <row r="904" ht="15.75" customHeight="1" x14ac:dyDescent="0.45"/>
    <row r="905" ht="15.75" customHeight="1" x14ac:dyDescent="0.45"/>
    <row r="906" ht="15.75" customHeight="1" x14ac:dyDescent="0.45"/>
    <row r="907" ht="15.75" customHeight="1" x14ac:dyDescent="0.45"/>
    <row r="908" ht="15.75" customHeight="1" x14ac:dyDescent="0.45"/>
    <row r="909" ht="15.75" customHeight="1" x14ac:dyDescent="0.45"/>
    <row r="910" ht="15.75" customHeight="1" x14ac:dyDescent="0.45"/>
    <row r="911" ht="15.75" customHeight="1" x14ac:dyDescent="0.45"/>
    <row r="912" ht="15.75" customHeight="1" x14ac:dyDescent="0.45"/>
    <row r="913" ht="15.75" customHeight="1" x14ac:dyDescent="0.45"/>
    <row r="914" ht="15.75" customHeight="1" x14ac:dyDescent="0.45"/>
    <row r="915" ht="15.75" customHeight="1" x14ac:dyDescent="0.45"/>
    <row r="916" ht="15.75" customHeight="1" x14ac:dyDescent="0.45"/>
    <row r="917" ht="15.75" customHeight="1" x14ac:dyDescent="0.45"/>
    <row r="918" ht="15.75" customHeight="1" x14ac:dyDescent="0.45"/>
    <row r="919" ht="15.75" customHeight="1" x14ac:dyDescent="0.45"/>
    <row r="920" ht="15.75" customHeight="1" x14ac:dyDescent="0.45"/>
    <row r="921" ht="15.75" customHeight="1" x14ac:dyDescent="0.45"/>
    <row r="922" ht="15.75" customHeight="1" x14ac:dyDescent="0.45"/>
    <row r="923" ht="15.75" customHeight="1" x14ac:dyDescent="0.45"/>
    <row r="924" ht="15.75" customHeight="1" x14ac:dyDescent="0.45"/>
    <row r="925" ht="15.75" customHeight="1" x14ac:dyDescent="0.45"/>
    <row r="926" ht="15.75" customHeight="1" x14ac:dyDescent="0.45"/>
    <row r="927" ht="15.75" customHeight="1" x14ac:dyDescent="0.45"/>
    <row r="928" ht="15.75" customHeight="1" x14ac:dyDescent="0.45"/>
    <row r="929" ht="15.75" customHeight="1" x14ac:dyDescent="0.45"/>
    <row r="930" ht="15.75" customHeight="1" x14ac:dyDescent="0.45"/>
    <row r="931" ht="15.75" customHeight="1" x14ac:dyDescent="0.45"/>
    <row r="932" ht="15.75" customHeight="1" x14ac:dyDescent="0.45"/>
    <row r="933" ht="15.75" customHeight="1" x14ac:dyDescent="0.45"/>
    <row r="934" ht="15.75" customHeight="1" x14ac:dyDescent="0.45"/>
    <row r="935" ht="15.75" customHeight="1" x14ac:dyDescent="0.45"/>
    <row r="936" ht="15.75" customHeight="1" x14ac:dyDescent="0.45"/>
    <row r="937" ht="15.75" customHeight="1" x14ac:dyDescent="0.45"/>
    <row r="938" ht="15.75" customHeight="1" x14ac:dyDescent="0.45"/>
    <row r="939" ht="15.75" customHeight="1" x14ac:dyDescent="0.45"/>
    <row r="940" ht="15.75" customHeight="1" x14ac:dyDescent="0.45"/>
    <row r="941" ht="15.75" customHeight="1" x14ac:dyDescent="0.45"/>
    <row r="942" ht="15.75" customHeight="1" x14ac:dyDescent="0.45"/>
    <row r="943" ht="15.75" customHeight="1" x14ac:dyDescent="0.45"/>
    <row r="944" ht="15.75" customHeight="1" x14ac:dyDescent="0.45"/>
    <row r="945" ht="15.75" customHeight="1" x14ac:dyDescent="0.45"/>
    <row r="946" ht="15.75" customHeight="1" x14ac:dyDescent="0.45"/>
    <row r="947" ht="15.75" customHeight="1" x14ac:dyDescent="0.45"/>
    <row r="948" ht="15.75" customHeight="1" x14ac:dyDescent="0.45"/>
    <row r="949" ht="15.75" customHeight="1" x14ac:dyDescent="0.45"/>
    <row r="950" ht="15.75" customHeight="1" x14ac:dyDescent="0.45"/>
    <row r="951" ht="15.75" customHeight="1" x14ac:dyDescent="0.45"/>
    <row r="952" ht="15.75" customHeight="1" x14ac:dyDescent="0.45"/>
    <row r="953" ht="15.75" customHeight="1" x14ac:dyDescent="0.45"/>
    <row r="954" ht="15.75" customHeight="1" x14ac:dyDescent="0.45"/>
    <row r="955" ht="15.75" customHeight="1" x14ac:dyDescent="0.45"/>
    <row r="956" ht="15.75" customHeight="1" x14ac:dyDescent="0.45"/>
    <row r="957" ht="15.75" customHeight="1" x14ac:dyDescent="0.45"/>
    <row r="958" ht="15.75" customHeight="1" x14ac:dyDescent="0.45"/>
    <row r="959" ht="15.75" customHeight="1" x14ac:dyDescent="0.45"/>
    <row r="960" ht="15.75" customHeight="1" x14ac:dyDescent="0.45"/>
    <row r="961" ht="15.75" customHeight="1" x14ac:dyDescent="0.45"/>
    <row r="962" ht="15.75" customHeight="1" x14ac:dyDescent="0.45"/>
    <row r="963" ht="15.75" customHeight="1" x14ac:dyDescent="0.45"/>
    <row r="964" ht="15.75" customHeight="1" x14ac:dyDescent="0.45"/>
    <row r="965" ht="15.75" customHeight="1" x14ac:dyDescent="0.45"/>
    <row r="966" ht="15.75" customHeight="1" x14ac:dyDescent="0.45"/>
    <row r="967" ht="15.75" customHeight="1" x14ac:dyDescent="0.45"/>
    <row r="968" ht="15.75" customHeight="1" x14ac:dyDescent="0.45"/>
    <row r="969" ht="15.75" customHeight="1" x14ac:dyDescent="0.45"/>
    <row r="970" ht="15.75" customHeight="1" x14ac:dyDescent="0.45"/>
    <row r="971" ht="15.75" customHeight="1" x14ac:dyDescent="0.45"/>
    <row r="972" ht="15.75" customHeight="1" x14ac:dyDescent="0.45"/>
    <row r="973" ht="15.75" customHeight="1" x14ac:dyDescent="0.45"/>
    <row r="974" ht="15.75" customHeight="1" x14ac:dyDescent="0.45"/>
    <row r="975" ht="15.75" customHeight="1" x14ac:dyDescent="0.45"/>
    <row r="976" ht="15.75" customHeight="1" x14ac:dyDescent="0.45"/>
    <row r="977" ht="15.75" customHeight="1" x14ac:dyDescent="0.45"/>
    <row r="978" ht="15.75" customHeight="1" x14ac:dyDescent="0.45"/>
    <row r="979" ht="15.75" customHeight="1" x14ac:dyDescent="0.45"/>
    <row r="980" ht="15.75" customHeight="1" x14ac:dyDescent="0.45"/>
    <row r="981" ht="15.75" customHeight="1" x14ac:dyDescent="0.45"/>
    <row r="982" ht="15.75" customHeight="1" x14ac:dyDescent="0.45"/>
    <row r="983" ht="15.75" customHeight="1" x14ac:dyDescent="0.45"/>
    <row r="984" ht="15.75" customHeight="1" x14ac:dyDescent="0.45"/>
    <row r="985" ht="15.75" customHeight="1" x14ac:dyDescent="0.45"/>
    <row r="986" ht="15.75" customHeight="1" x14ac:dyDescent="0.45"/>
    <row r="987" ht="15.75" customHeight="1" x14ac:dyDescent="0.45"/>
    <row r="988" ht="15.75" customHeight="1" x14ac:dyDescent="0.45"/>
    <row r="989" ht="15.75" customHeight="1" x14ac:dyDescent="0.45"/>
    <row r="990" ht="15.75" customHeight="1" x14ac:dyDescent="0.45"/>
    <row r="991" ht="15.75" customHeight="1" x14ac:dyDescent="0.45"/>
    <row r="992" ht="15.75" customHeight="1" x14ac:dyDescent="0.45"/>
    <row r="993" ht="15.75" customHeight="1" x14ac:dyDescent="0.45"/>
    <row r="994" ht="15.75" customHeight="1" x14ac:dyDescent="0.45"/>
    <row r="995" ht="15.75" customHeight="1" x14ac:dyDescent="0.45"/>
    <row r="996" ht="15.75" customHeight="1" x14ac:dyDescent="0.45"/>
    <row r="997" ht="15.75" customHeight="1" x14ac:dyDescent="0.45"/>
    <row r="998" ht="15.75" customHeight="1" x14ac:dyDescent="0.45"/>
    <row r="999" ht="15.75" customHeight="1" x14ac:dyDescent="0.45"/>
    <row r="1000" ht="15.75" customHeight="1" x14ac:dyDescent="0.45"/>
    <row r="1001" ht="15.75" customHeight="1" x14ac:dyDescent="0.45"/>
    <row r="1002" ht="15.75" customHeight="1" x14ac:dyDescent="0.45"/>
    <row r="1003" ht="15.75" customHeight="1" x14ac:dyDescent="0.45"/>
    <row r="1004" ht="15.75" customHeight="1" x14ac:dyDescent="0.45"/>
  </sheetData>
  <mergeCells count="8">
    <mergeCell ref="D108:F108"/>
    <mergeCell ref="K108:M108"/>
    <mergeCell ref="D30:F30"/>
    <mergeCell ref="K30:M30"/>
    <mergeCell ref="D56:F56"/>
    <mergeCell ref="K56:M56"/>
    <mergeCell ref="D82:F82"/>
    <mergeCell ref="K82:M82"/>
  </mergeCells>
  <pageMargins left="0.7" right="0.7" top="0.75" bottom="0.75" header="0" footer="0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000"/>
  <sheetViews>
    <sheetView tabSelected="1" workbookViewId="0">
      <selection activeCell="E20" sqref="E20"/>
    </sheetView>
  </sheetViews>
  <sheetFormatPr defaultColWidth="14.46484375" defaultRowHeight="15" customHeight="1" x14ac:dyDescent="0.45"/>
  <cols>
    <col min="1" max="1" width="8.6640625" customWidth="1"/>
    <col min="2" max="2" width="21.46484375" customWidth="1"/>
    <col min="3" max="3" width="13.1328125" customWidth="1"/>
    <col min="4" max="4" width="12" customWidth="1"/>
    <col min="5" max="5" width="8.6640625" customWidth="1"/>
    <col min="6" max="6" width="22" customWidth="1"/>
    <col min="7" max="7" width="10.86328125" customWidth="1"/>
    <col min="8" max="8" width="8.6640625" customWidth="1"/>
    <col min="9" max="9" width="19" customWidth="1"/>
    <col min="10" max="10" width="10.86328125" customWidth="1"/>
    <col min="11" max="11" width="8.6640625" customWidth="1"/>
    <col min="12" max="12" width="21" customWidth="1"/>
    <col min="13" max="26" width="8.6640625" customWidth="1"/>
  </cols>
  <sheetData>
    <row r="1" spans="1:14" ht="23.25" x14ac:dyDescent="0.7">
      <c r="A1" s="1" t="s">
        <v>23</v>
      </c>
      <c r="B1" s="32"/>
      <c r="C1" s="32"/>
      <c r="D1" s="32"/>
      <c r="E1" s="32"/>
    </row>
    <row r="2" spans="1:14" ht="23.25" x14ac:dyDescent="0.7">
      <c r="A2" s="2" t="s">
        <v>63</v>
      </c>
    </row>
    <row r="5" spans="1:14" ht="14.25" x14ac:dyDescent="0.45">
      <c r="A5" t="s">
        <v>2</v>
      </c>
      <c r="C5" s="3">
        <v>43619</v>
      </c>
    </row>
    <row r="6" spans="1:14" ht="14.25" x14ac:dyDescent="0.45">
      <c r="A6" t="s">
        <v>3</v>
      </c>
      <c r="C6" s="4">
        <v>43654</v>
      </c>
    </row>
    <row r="7" spans="1:14" ht="14.25" x14ac:dyDescent="0.45">
      <c r="D7" s="33"/>
      <c r="J7" s="33"/>
      <c r="M7" s="33"/>
      <c r="N7" s="33"/>
    </row>
    <row r="8" spans="1:14" ht="14.25" x14ac:dyDescent="0.45">
      <c r="D8" s="33"/>
      <c r="G8" s="33"/>
      <c r="J8" s="33"/>
      <c r="M8" s="33"/>
      <c r="N8" s="33"/>
    </row>
    <row r="9" spans="1:14" ht="14.25" x14ac:dyDescent="0.45">
      <c r="D9" s="33"/>
      <c r="G9" s="33"/>
      <c r="J9" s="33"/>
      <c r="M9" s="33"/>
      <c r="N9" s="33"/>
    </row>
    <row r="10" spans="1:14" ht="14.25" x14ac:dyDescent="0.45">
      <c r="C10" s="7" t="s">
        <v>5</v>
      </c>
      <c r="D10" s="33"/>
      <c r="F10" s="18" t="s">
        <v>15</v>
      </c>
      <c r="G10" s="33"/>
      <c r="I10" s="8" t="s">
        <v>6</v>
      </c>
      <c r="J10" s="33"/>
      <c r="M10" s="33"/>
      <c r="N10" s="33"/>
    </row>
    <row r="11" spans="1:14" ht="14.25" x14ac:dyDescent="0.45">
      <c r="C11" s="12" t="s">
        <v>10</v>
      </c>
      <c r="D11" s="19"/>
      <c r="F11" s="34" t="s">
        <v>10</v>
      </c>
      <c r="G11" s="19"/>
      <c r="I11" s="8" t="s">
        <v>10</v>
      </c>
      <c r="J11" s="20"/>
      <c r="M11" s="20"/>
      <c r="N11" s="33"/>
    </row>
    <row r="12" spans="1:14" ht="14.25" x14ac:dyDescent="0.45">
      <c r="B12" s="20" t="s">
        <v>24</v>
      </c>
      <c r="C12" s="111">
        <f>'Cracking day'!L78</f>
        <v>9.3225500931897027</v>
      </c>
      <c r="D12" s="33"/>
      <c r="F12" s="111" t="e">
        <f>'Cracking day'!L52</f>
        <v>#NAME?</v>
      </c>
      <c r="G12" s="33"/>
      <c r="I12" s="111">
        <f>'Cracking day'!L104</f>
        <v>12.146017305290377</v>
      </c>
      <c r="J12" s="33"/>
      <c r="M12" s="33"/>
      <c r="N12" s="33"/>
    </row>
    <row r="13" spans="1:14" ht="14.25" x14ac:dyDescent="0.45">
      <c r="B13" s="20" t="s">
        <v>25</v>
      </c>
      <c r="C13" s="111">
        <f>'28 days healing'!L78</f>
        <v>5.1988726444022451</v>
      </c>
      <c r="D13" s="33"/>
      <c r="F13" s="111">
        <f>'28 days healing'!L52</f>
        <v>4.0868675767300324</v>
      </c>
      <c r="G13" s="33"/>
      <c r="I13" s="111">
        <f>'28 days healing'!L104</f>
        <v>6.3727752841206771</v>
      </c>
      <c r="J13" s="33"/>
      <c r="M13" s="33"/>
      <c r="N13" s="33"/>
    </row>
    <row r="14" spans="1:14" ht="14.25" x14ac:dyDescent="0.45">
      <c r="B14" s="20" t="s">
        <v>26</v>
      </c>
      <c r="C14" s="111">
        <f>'3 months healing'!L78</f>
        <v>3.9144361045892233</v>
      </c>
      <c r="D14" s="33"/>
      <c r="F14" s="111">
        <f>'3 months healing'!L52</f>
        <v>3.4413156882828928</v>
      </c>
      <c r="G14" s="33"/>
      <c r="I14" s="111">
        <f>'3 months healing'!L104</f>
        <v>6.7614077336181628</v>
      </c>
      <c r="J14" s="33"/>
      <c r="M14" s="33"/>
      <c r="N14" s="33"/>
    </row>
    <row r="15" spans="1:14" ht="14.25" x14ac:dyDescent="0.45">
      <c r="B15" s="20" t="s">
        <v>27</v>
      </c>
      <c r="C15" s="111">
        <f>'6 months healing'!L78</f>
        <v>3.0183204996077424</v>
      </c>
      <c r="D15" s="33"/>
      <c r="F15" s="111">
        <f>'6 months healing'!L52</f>
        <v>3.012230498421804</v>
      </c>
      <c r="G15" s="33"/>
      <c r="I15" s="111">
        <f>'6 months healing'!L104</f>
        <v>3.841831978540116</v>
      </c>
      <c r="J15" s="33"/>
      <c r="M15" s="33"/>
      <c r="N15" s="33"/>
    </row>
    <row r="16" spans="1:14" ht="14.25" x14ac:dyDescent="0.45">
      <c r="D16" s="33"/>
      <c r="G16" s="33"/>
      <c r="J16" s="33"/>
      <c r="M16" s="33"/>
      <c r="N16" s="33"/>
    </row>
    <row r="17" spans="2:14" ht="14.25" x14ac:dyDescent="0.45">
      <c r="D17" s="33"/>
      <c r="J17" s="33"/>
      <c r="M17" s="33"/>
      <c r="N17" s="33"/>
    </row>
    <row r="18" spans="2:14" ht="14.25" x14ac:dyDescent="0.45">
      <c r="D18" s="33"/>
      <c r="J18" s="33"/>
      <c r="M18" s="33"/>
      <c r="N18" s="33"/>
    </row>
    <row r="19" spans="2:14" ht="15.75" x14ac:dyDescent="0.5">
      <c r="B19" s="35"/>
      <c r="C19" s="7"/>
      <c r="D19" s="20"/>
      <c r="M19" s="33"/>
      <c r="N19" s="33"/>
    </row>
    <row r="20" spans="2:14" ht="14.25" x14ac:dyDescent="0.45">
      <c r="B20" s="20"/>
      <c r="C20" s="133"/>
      <c r="D20" s="36"/>
      <c r="M20" s="33"/>
      <c r="N20" s="33"/>
    </row>
    <row r="21" spans="2:14" ht="15.75" customHeight="1" x14ac:dyDescent="0.45">
      <c r="B21" s="20"/>
      <c r="C21" s="133"/>
      <c r="D21" s="36"/>
    </row>
    <row r="22" spans="2:14" ht="15.75" customHeight="1" x14ac:dyDescent="0.45">
      <c r="B22" s="20"/>
      <c r="C22" s="133"/>
      <c r="D22" s="36"/>
    </row>
    <row r="23" spans="2:14" ht="15.75" customHeight="1" x14ac:dyDescent="0.45">
      <c r="D23" s="33"/>
    </row>
    <row r="24" spans="2:14" ht="15.75" customHeight="1" x14ac:dyDescent="0.45">
      <c r="D24" s="33"/>
    </row>
    <row r="25" spans="2:14" ht="15.75" customHeight="1" x14ac:dyDescent="0.45">
      <c r="D25" s="33"/>
    </row>
    <row r="26" spans="2:14" ht="15.75" customHeight="1" x14ac:dyDescent="0.45">
      <c r="D26" s="33"/>
    </row>
    <row r="27" spans="2:14" ht="15.75" customHeight="1" x14ac:dyDescent="0.45">
      <c r="D27" s="33"/>
    </row>
    <row r="28" spans="2:14" ht="15.75" customHeight="1" x14ac:dyDescent="0.45">
      <c r="D28" s="33"/>
    </row>
    <row r="29" spans="2:14" ht="15.75" customHeight="1" x14ac:dyDescent="0.45"/>
    <row r="30" spans="2:14" ht="15.75" customHeight="1" x14ac:dyDescent="0.45"/>
    <row r="31" spans="2:14" ht="15.75" customHeight="1" x14ac:dyDescent="0.45"/>
    <row r="32" spans="2:14" ht="15.75" customHeight="1" x14ac:dyDescent="0.45"/>
    <row r="33" ht="15.75" customHeight="1" x14ac:dyDescent="0.45"/>
    <row r="34" ht="15.75" customHeight="1" x14ac:dyDescent="0.45"/>
    <row r="35" ht="15.75" customHeight="1" x14ac:dyDescent="0.45"/>
    <row r="36" ht="15.75" customHeight="1" x14ac:dyDescent="0.45"/>
    <row r="37" ht="15.75" customHeight="1" x14ac:dyDescent="0.45"/>
    <row r="38" ht="15.75" customHeight="1" x14ac:dyDescent="0.45"/>
    <row r="39" ht="15.75" customHeight="1" x14ac:dyDescent="0.45"/>
    <row r="40" ht="15.75" customHeight="1" x14ac:dyDescent="0.45"/>
    <row r="41" ht="15.75" customHeight="1" x14ac:dyDescent="0.45"/>
    <row r="42" ht="15.75" customHeight="1" x14ac:dyDescent="0.45"/>
    <row r="43" ht="15.75" customHeight="1" x14ac:dyDescent="0.45"/>
    <row r="44" ht="15.75" customHeight="1" x14ac:dyDescent="0.45"/>
    <row r="45" ht="15.75" customHeight="1" x14ac:dyDescent="0.45"/>
    <row r="46" ht="15.75" customHeight="1" x14ac:dyDescent="0.45"/>
    <row r="47" ht="15.75" customHeight="1" x14ac:dyDescent="0.45"/>
    <row r="48" ht="15.75" customHeight="1" x14ac:dyDescent="0.45"/>
    <row r="49" ht="15.75" customHeight="1" x14ac:dyDescent="0.45"/>
    <row r="50" ht="15.75" customHeight="1" x14ac:dyDescent="0.45"/>
    <row r="51" ht="15.75" customHeight="1" x14ac:dyDescent="0.45"/>
    <row r="52" ht="15.75" customHeight="1" x14ac:dyDescent="0.45"/>
    <row r="53" ht="15.75" customHeight="1" x14ac:dyDescent="0.45"/>
    <row r="54" ht="15.75" customHeight="1" x14ac:dyDescent="0.45"/>
    <row r="55" ht="15.75" customHeight="1" x14ac:dyDescent="0.45"/>
    <row r="56" ht="15.75" customHeight="1" x14ac:dyDescent="0.45"/>
    <row r="57" ht="15.75" customHeight="1" x14ac:dyDescent="0.45"/>
    <row r="58" ht="15.75" customHeight="1" x14ac:dyDescent="0.45"/>
    <row r="59" ht="15.75" customHeight="1" x14ac:dyDescent="0.45"/>
    <row r="60" ht="15.75" customHeight="1" x14ac:dyDescent="0.45"/>
    <row r="61" ht="15.75" customHeight="1" x14ac:dyDescent="0.45"/>
    <row r="62" ht="15.75" customHeight="1" x14ac:dyDescent="0.45"/>
    <row r="63" ht="15.75" customHeight="1" x14ac:dyDescent="0.45"/>
    <row r="64" ht="15.75" customHeight="1" x14ac:dyDescent="0.45"/>
    <row r="65" ht="15.75" customHeight="1" x14ac:dyDescent="0.45"/>
    <row r="66" ht="15.75" customHeight="1" x14ac:dyDescent="0.45"/>
    <row r="67" ht="15.75" customHeight="1" x14ac:dyDescent="0.45"/>
    <row r="68" ht="15.75" customHeight="1" x14ac:dyDescent="0.45"/>
    <row r="69" ht="15.75" customHeight="1" x14ac:dyDescent="0.45"/>
    <row r="70" ht="15.75" customHeight="1" x14ac:dyDescent="0.45"/>
    <row r="71" ht="15.75" customHeight="1" x14ac:dyDescent="0.45"/>
    <row r="72" ht="15.75" customHeight="1" x14ac:dyDescent="0.45"/>
    <row r="73" ht="15.75" customHeight="1" x14ac:dyDescent="0.45"/>
    <row r="74" ht="15.75" customHeight="1" x14ac:dyDescent="0.45"/>
    <row r="75" ht="15.75" customHeight="1" x14ac:dyDescent="0.45"/>
    <row r="76" ht="15.75" customHeight="1" x14ac:dyDescent="0.45"/>
    <row r="77" ht="15.75" customHeight="1" x14ac:dyDescent="0.45"/>
    <row r="78" ht="15.75" customHeight="1" x14ac:dyDescent="0.45"/>
    <row r="79" ht="15.75" customHeight="1" x14ac:dyDescent="0.45"/>
    <row r="80" ht="15.75" customHeight="1" x14ac:dyDescent="0.45"/>
    <row r="81" ht="15.75" customHeight="1" x14ac:dyDescent="0.45"/>
    <row r="82" ht="15.75" customHeight="1" x14ac:dyDescent="0.45"/>
    <row r="83" ht="15.75" customHeight="1" x14ac:dyDescent="0.45"/>
    <row r="84" ht="15.75" customHeight="1" x14ac:dyDescent="0.45"/>
    <row r="85" ht="15.75" customHeight="1" x14ac:dyDescent="0.45"/>
    <row r="86" ht="15.75" customHeight="1" x14ac:dyDescent="0.45"/>
    <row r="87" ht="15.75" customHeight="1" x14ac:dyDescent="0.45"/>
    <row r="88" ht="15.75" customHeight="1" x14ac:dyDescent="0.45"/>
    <row r="89" ht="15.75" customHeight="1" x14ac:dyDescent="0.45"/>
    <row r="90" ht="15.75" customHeight="1" x14ac:dyDescent="0.45"/>
    <row r="91" ht="15.75" customHeight="1" x14ac:dyDescent="0.45"/>
    <row r="92" ht="15.75" customHeight="1" x14ac:dyDescent="0.45"/>
    <row r="93" ht="15.75" customHeight="1" x14ac:dyDescent="0.45"/>
    <row r="94" ht="15.75" customHeight="1" x14ac:dyDescent="0.45"/>
    <row r="95" ht="15.75" customHeight="1" x14ac:dyDescent="0.45"/>
    <row r="96" ht="15.75" customHeight="1" x14ac:dyDescent="0.45"/>
    <row r="97" ht="15.75" customHeight="1" x14ac:dyDescent="0.45"/>
    <row r="98" ht="15.75" customHeight="1" x14ac:dyDescent="0.45"/>
    <row r="99" ht="15.75" customHeight="1" x14ac:dyDescent="0.45"/>
    <row r="100" ht="15.75" customHeight="1" x14ac:dyDescent="0.45"/>
    <row r="101" ht="15.75" customHeight="1" x14ac:dyDescent="0.45"/>
    <row r="102" ht="15.75" customHeight="1" x14ac:dyDescent="0.45"/>
    <row r="103" ht="15.75" customHeight="1" x14ac:dyDescent="0.45"/>
    <row r="104" ht="15.75" customHeight="1" x14ac:dyDescent="0.45"/>
    <row r="105" ht="15.75" customHeight="1" x14ac:dyDescent="0.45"/>
    <row r="106" ht="15.75" customHeight="1" x14ac:dyDescent="0.45"/>
    <row r="107" ht="15.75" customHeight="1" x14ac:dyDescent="0.45"/>
    <row r="108" ht="15.75" customHeight="1" x14ac:dyDescent="0.45"/>
    <row r="109" ht="15.75" customHeight="1" x14ac:dyDescent="0.45"/>
    <row r="110" ht="15.75" customHeight="1" x14ac:dyDescent="0.45"/>
    <row r="111" ht="15.75" customHeight="1" x14ac:dyDescent="0.45"/>
    <row r="112" ht="15.75" customHeight="1" x14ac:dyDescent="0.45"/>
    <row r="113" ht="15.75" customHeight="1" x14ac:dyDescent="0.45"/>
    <row r="114" ht="15.75" customHeight="1" x14ac:dyDescent="0.45"/>
    <row r="115" ht="15.75" customHeight="1" x14ac:dyDescent="0.45"/>
    <row r="116" ht="15.75" customHeight="1" x14ac:dyDescent="0.45"/>
    <row r="117" ht="15.75" customHeight="1" x14ac:dyDescent="0.45"/>
    <row r="118" ht="15.75" customHeight="1" x14ac:dyDescent="0.45"/>
    <row r="119" ht="15.75" customHeight="1" x14ac:dyDescent="0.45"/>
    <row r="120" ht="15.75" customHeight="1" x14ac:dyDescent="0.45"/>
    <row r="121" ht="15.75" customHeight="1" x14ac:dyDescent="0.45"/>
    <row r="122" ht="15.75" customHeight="1" x14ac:dyDescent="0.45"/>
    <row r="123" ht="15.75" customHeight="1" x14ac:dyDescent="0.45"/>
    <row r="124" ht="15.75" customHeight="1" x14ac:dyDescent="0.45"/>
    <row r="125" ht="15.75" customHeight="1" x14ac:dyDescent="0.45"/>
    <row r="126" ht="15.75" customHeight="1" x14ac:dyDescent="0.45"/>
    <row r="127" ht="15.75" customHeight="1" x14ac:dyDescent="0.45"/>
    <row r="128" ht="15.75" customHeight="1" x14ac:dyDescent="0.45"/>
    <row r="129" ht="15.75" customHeight="1" x14ac:dyDescent="0.45"/>
    <row r="130" ht="15.75" customHeight="1" x14ac:dyDescent="0.45"/>
    <row r="131" ht="15.75" customHeight="1" x14ac:dyDescent="0.45"/>
    <row r="132" ht="15.75" customHeight="1" x14ac:dyDescent="0.45"/>
    <row r="133" ht="15.75" customHeight="1" x14ac:dyDescent="0.45"/>
    <row r="134" ht="15.75" customHeight="1" x14ac:dyDescent="0.45"/>
    <row r="135" ht="15.75" customHeight="1" x14ac:dyDescent="0.45"/>
    <row r="136" ht="15.75" customHeight="1" x14ac:dyDescent="0.45"/>
    <row r="137" ht="15.75" customHeight="1" x14ac:dyDescent="0.45"/>
    <row r="138" ht="15.75" customHeight="1" x14ac:dyDescent="0.45"/>
    <row r="139" ht="15.75" customHeight="1" x14ac:dyDescent="0.45"/>
    <row r="140" ht="15.75" customHeight="1" x14ac:dyDescent="0.45"/>
    <row r="141" ht="15.75" customHeight="1" x14ac:dyDescent="0.45"/>
    <row r="142" ht="15.75" customHeight="1" x14ac:dyDescent="0.45"/>
    <row r="143" ht="15.75" customHeight="1" x14ac:dyDescent="0.45"/>
    <row r="144" ht="15.75" customHeight="1" x14ac:dyDescent="0.45"/>
    <row r="145" ht="15.75" customHeight="1" x14ac:dyDescent="0.45"/>
    <row r="146" ht="15.75" customHeight="1" x14ac:dyDescent="0.45"/>
    <row r="147" ht="15.75" customHeight="1" x14ac:dyDescent="0.45"/>
    <row r="148" ht="15.75" customHeight="1" x14ac:dyDescent="0.45"/>
    <row r="149" ht="15.75" customHeight="1" x14ac:dyDescent="0.45"/>
    <row r="150" ht="15.75" customHeight="1" x14ac:dyDescent="0.45"/>
    <row r="151" ht="15.75" customHeight="1" x14ac:dyDescent="0.45"/>
    <row r="152" ht="15.75" customHeight="1" x14ac:dyDescent="0.45"/>
    <row r="153" ht="15.75" customHeight="1" x14ac:dyDescent="0.45"/>
    <row r="154" ht="15.75" customHeight="1" x14ac:dyDescent="0.45"/>
    <row r="155" ht="15.75" customHeight="1" x14ac:dyDescent="0.45"/>
    <row r="156" ht="15.75" customHeight="1" x14ac:dyDescent="0.45"/>
    <row r="157" ht="15.75" customHeight="1" x14ac:dyDescent="0.45"/>
    <row r="158" ht="15.75" customHeight="1" x14ac:dyDescent="0.45"/>
    <row r="159" ht="15.75" customHeight="1" x14ac:dyDescent="0.45"/>
    <row r="160" ht="15.75" customHeight="1" x14ac:dyDescent="0.45"/>
    <row r="161" ht="15.75" customHeight="1" x14ac:dyDescent="0.45"/>
    <row r="162" ht="15.75" customHeight="1" x14ac:dyDescent="0.45"/>
    <row r="163" ht="15.75" customHeight="1" x14ac:dyDescent="0.45"/>
    <row r="164" ht="15.75" customHeight="1" x14ac:dyDescent="0.45"/>
    <row r="165" ht="15.75" customHeight="1" x14ac:dyDescent="0.45"/>
    <row r="166" ht="15.75" customHeight="1" x14ac:dyDescent="0.45"/>
    <row r="167" ht="15.75" customHeight="1" x14ac:dyDescent="0.45"/>
    <row r="168" ht="15.75" customHeight="1" x14ac:dyDescent="0.45"/>
    <row r="169" ht="15.75" customHeight="1" x14ac:dyDescent="0.45"/>
    <row r="170" ht="15.75" customHeight="1" x14ac:dyDescent="0.45"/>
    <row r="171" ht="15.75" customHeight="1" x14ac:dyDescent="0.45"/>
    <row r="172" ht="15.75" customHeight="1" x14ac:dyDescent="0.45"/>
    <row r="173" ht="15.75" customHeight="1" x14ac:dyDescent="0.45"/>
    <row r="174" ht="15.75" customHeight="1" x14ac:dyDescent="0.45"/>
    <row r="175" ht="15.75" customHeight="1" x14ac:dyDescent="0.45"/>
    <row r="176" ht="15.75" customHeight="1" x14ac:dyDescent="0.45"/>
    <row r="177" ht="15.75" customHeight="1" x14ac:dyDescent="0.45"/>
    <row r="178" ht="15.75" customHeight="1" x14ac:dyDescent="0.45"/>
    <row r="179" ht="15.75" customHeight="1" x14ac:dyDescent="0.45"/>
    <row r="180" ht="15.75" customHeight="1" x14ac:dyDescent="0.45"/>
    <row r="181" ht="15.75" customHeight="1" x14ac:dyDescent="0.45"/>
    <row r="182" ht="15.75" customHeight="1" x14ac:dyDescent="0.45"/>
    <row r="183" ht="15.75" customHeight="1" x14ac:dyDescent="0.45"/>
    <row r="184" ht="15.75" customHeight="1" x14ac:dyDescent="0.45"/>
    <row r="185" ht="15.75" customHeight="1" x14ac:dyDescent="0.45"/>
    <row r="186" ht="15.75" customHeight="1" x14ac:dyDescent="0.45"/>
    <row r="187" ht="15.75" customHeight="1" x14ac:dyDescent="0.45"/>
    <row r="188" ht="15.75" customHeight="1" x14ac:dyDescent="0.45"/>
    <row r="189" ht="15.75" customHeight="1" x14ac:dyDescent="0.45"/>
    <row r="190" ht="15.75" customHeight="1" x14ac:dyDescent="0.45"/>
    <row r="191" ht="15.75" customHeight="1" x14ac:dyDescent="0.45"/>
    <row r="192" ht="15.75" customHeight="1" x14ac:dyDescent="0.45"/>
    <row r="193" ht="15.75" customHeight="1" x14ac:dyDescent="0.45"/>
    <row r="194" ht="15.75" customHeight="1" x14ac:dyDescent="0.45"/>
    <row r="195" ht="15.75" customHeight="1" x14ac:dyDescent="0.45"/>
    <row r="196" ht="15.75" customHeight="1" x14ac:dyDescent="0.45"/>
    <row r="197" ht="15.75" customHeight="1" x14ac:dyDescent="0.45"/>
    <row r="198" ht="15.75" customHeight="1" x14ac:dyDescent="0.45"/>
    <row r="199" ht="15.75" customHeight="1" x14ac:dyDescent="0.45"/>
    <row r="200" ht="15.75" customHeight="1" x14ac:dyDescent="0.45"/>
    <row r="201" ht="15.75" customHeight="1" x14ac:dyDescent="0.45"/>
    <row r="202" ht="15.75" customHeight="1" x14ac:dyDescent="0.45"/>
    <row r="203" ht="15.75" customHeight="1" x14ac:dyDescent="0.45"/>
    <row r="204" ht="15.75" customHeight="1" x14ac:dyDescent="0.45"/>
    <row r="205" ht="15.75" customHeight="1" x14ac:dyDescent="0.45"/>
    <row r="206" ht="15.75" customHeight="1" x14ac:dyDescent="0.45"/>
    <row r="207" ht="15.75" customHeight="1" x14ac:dyDescent="0.45"/>
    <row r="208" ht="15.75" customHeight="1" x14ac:dyDescent="0.45"/>
    <row r="209" ht="15.75" customHeight="1" x14ac:dyDescent="0.45"/>
    <row r="210" ht="15.75" customHeight="1" x14ac:dyDescent="0.45"/>
    <row r="211" ht="15.75" customHeight="1" x14ac:dyDescent="0.45"/>
    <row r="212" ht="15.75" customHeight="1" x14ac:dyDescent="0.45"/>
    <row r="213" ht="15.75" customHeight="1" x14ac:dyDescent="0.45"/>
    <row r="214" ht="15.75" customHeight="1" x14ac:dyDescent="0.45"/>
    <row r="215" ht="15.75" customHeight="1" x14ac:dyDescent="0.45"/>
    <row r="216" ht="15.75" customHeight="1" x14ac:dyDescent="0.45"/>
    <row r="217" ht="15.75" customHeight="1" x14ac:dyDescent="0.45"/>
    <row r="218" ht="15.75" customHeight="1" x14ac:dyDescent="0.45"/>
    <row r="219" ht="15.75" customHeight="1" x14ac:dyDescent="0.45"/>
    <row r="220" ht="15.75" customHeight="1" x14ac:dyDescent="0.45"/>
    <row r="221" ht="15.75" customHeight="1" x14ac:dyDescent="0.45"/>
    <row r="222" ht="15.75" customHeight="1" x14ac:dyDescent="0.45"/>
    <row r="223" ht="15.75" customHeight="1" x14ac:dyDescent="0.45"/>
    <row r="224" ht="15.75" customHeight="1" x14ac:dyDescent="0.45"/>
    <row r="225" ht="15.75" customHeight="1" x14ac:dyDescent="0.45"/>
    <row r="226" ht="15.75" customHeight="1" x14ac:dyDescent="0.45"/>
    <row r="227" ht="15.75" customHeight="1" x14ac:dyDescent="0.45"/>
    <row r="228" ht="15.75" customHeight="1" x14ac:dyDescent="0.45"/>
    <row r="229" ht="15.75" customHeight="1" x14ac:dyDescent="0.45"/>
    <row r="230" ht="15.75" customHeight="1" x14ac:dyDescent="0.45"/>
    <row r="231" ht="15.75" customHeight="1" x14ac:dyDescent="0.45"/>
    <row r="232" ht="15.75" customHeight="1" x14ac:dyDescent="0.45"/>
    <row r="233" ht="15.75" customHeight="1" x14ac:dyDescent="0.45"/>
    <row r="234" ht="15.75" customHeight="1" x14ac:dyDescent="0.45"/>
    <row r="235" ht="15.75" customHeight="1" x14ac:dyDescent="0.45"/>
    <row r="236" ht="15.75" customHeight="1" x14ac:dyDescent="0.45"/>
    <row r="237" ht="15.75" customHeight="1" x14ac:dyDescent="0.45"/>
    <row r="238" ht="15.75" customHeight="1" x14ac:dyDescent="0.45"/>
    <row r="239" ht="15.75" customHeight="1" x14ac:dyDescent="0.45"/>
    <row r="240" ht="15.75" customHeight="1" x14ac:dyDescent="0.45"/>
    <row r="241" ht="15.75" customHeight="1" x14ac:dyDescent="0.45"/>
    <row r="242" ht="15.75" customHeight="1" x14ac:dyDescent="0.45"/>
    <row r="243" ht="15.75" customHeight="1" x14ac:dyDescent="0.45"/>
    <row r="244" ht="15.75" customHeight="1" x14ac:dyDescent="0.45"/>
    <row r="245" ht="15.75" customHeight="1" x14ac:dyDescent="0.45"/>
    <row r="246" ht="15.75" customHeight="1" x14ac:dyDescent="0.45"/>
    <row r="247" ht="15.75" customHeight="1" x14ac:dyDescent="0.45"/>
    <row r="248" ht="15.75" customHeight="1" x14ac:dyDescent="0.45"/>
    <row r="249" ht="15.75" customHeight="1" x14ac:dyDescent="0.45"/>
    <row r="250" ht="15.75" customHeight="1" x14ac:dyDescent="0.45"/>
    <row r="251" ht="15.75" customHeight="1" x14ac:dyDescent="0.45"/>
    <row r="252" ht="15.75" customHeight="1" x14ac:dyDescent="0.45"/>
    <row r="253" ht="15.75" customHeight="1" x14ac:dyDescent="0.45"/>
    <row r="254" ht="15.75" customHeight="1" x14ac:dyDescent="0.45"/>
    <row r="255" ht="15.75" customHeight="1" x14ac:dyDescent="0.45"/>
    <row r="256" ht="15.75" customHeight="1" x14ac:dyDescent="0.45"/>
    <row r="257" ht="15.75" customHeight="1" x14ac:dyDescent="0.45"/>
    <row r="258" ht="15.75" customHeight="1" x14ac:dyDescent="0.45"/>
    <row r="259" ht="15.75" customHeight="1" x14ac:dyDescent="0.45"/>
    <row r="260" ht="15.75" customHeight="1" x14ac:dyDescent="0.45"/>
    <row r="261" ht="15.75" customHeight="1" x14ac:dyDescent="0.45"/>
    <row r="262" ht="15.75" customHeight="1" x14ac:dyDescent="0.45"/>
    <row r="263" ht="15.75" customHeight="1" x14ac:dyDescent="0.45"/>
    <row r="264" ht="15.75" customHeight="1" x14ac:dyDescent="0.45"/>
    <row r="265" ht="15.75" customHeight="1" x14ac:dyDescent="0.45"/>
    <row r="266" ht="15.75" customHeight="1" x14ac:dyDescent="0.45"/>
    <row r="267" ht="15.75" customHeight="1" x14ac:dyDescent="0.45"/>
    <row r="268" ht="15.75" customHeight="1" x14ac:dyDescent="0.45"/>
    <row r="269" ht="15.75" customHeight="1" x14ac:dyDescent="0.45"/>
    <row r="270" ht="15.75" customHeight="1" x14ac:dyDescent="0.45"/>
    <row r="271" ht="15.75" customHeight="1" x14ac:dyDescent="0.45"/>
    <row r="272" ht="15.75" customHeight="1" x14ac:dyDescent="0.45"/>
    <row r="273" ht="15.75" customHeight="1" x14ac:dyDescent="0.45"/>
    <row r="274" ht="15.75" customHeight="1" x14ac:dyDescent="0.45"/>
    <row r="275" ht="15.75" customHeight="1" x14ac:dyDescent="0.45"/>
    <row r="276" ht="15.75" customHeight="1" x14ac:dyDescent="0.45"/>
    <row r="277" ht="15.75" customHeight="1" x14ac:dyDescent="0.45"/>
    <row r="278" ht="15.75" customHeight="1" x14ac:dyDescent="0.45"/>
    <row r="279" ht="15.75" customHeight="1" x14ac:dyDescent="0.45"/>
    <row r="280" ht="15.75" customHeight="1" x14ac:dyDescent="0.45"/>
    <row r="281" ht="15.75" customHeight="1" x14ac:dyDescent="0.45"/>
    <row r="282" ht="15.75" customHeight="1" x14ac:dyDescent="0.45"/>
    <row r="283" ht="15.75" customHeight="1" x14ac:dyDescent="0.45"/>
    <row r="284" ht="15.75" customHeight="1" x14ac:dyDescent="0.45"/>
    <row r="285" ht="15.75" customHeight="1" x14ac:dyDescent="0.45"/>
    <row r="286" ht="15.75" customHeight="1" x14ac:dyDescent="0.45"/>
    <row r="287" ht="15.75" customHeight="1" x14ac:dyDescent="0.45"/>
    <row r="288" ht="15.75" customHeight="1" x14ac:dyDescent="0.45"/>
    <row r="289" ht="15.75" customHeight="1" x14ac:dyDescent="0.45"/>
    <row r="290" ht="15.75" customHeight="1" x14ac:dyDescent="0.45"/>
    <row r="291" ht="15.75" customHeight="1" x14ac:dyDescent="0.45"/>
    <row r="292" ht="15.75" customHeight="1" x14ac:dyDescent="0.45"/>
    <row r="293" ht="15.75" customHeight="1" x14ac:dyDescent="0.45"/>
    <row r="294" ht="15.75" customHeight="1" x14ac:dyDescent="0.45"/>
    <row r="295" ht="15.75" customHeight="1" x14ac:dyDescent="0.45"/>
    <row r="296" ht="15.75" customHeight="1" x14ac:dyDescent="0.45"/>
    <row r="297" ht="15.75" customHeight="1" x14ac:dyDescent="0.45"/>
    <row r="298" ht="15.75" customHeight="1" x14ac:dyDescent="0.45"/>
    <row r="299" ht="15.75" customHeight="1" x14ac:dyDescent="0.45"/>
    <row r="300" ht="15.75" customHeight="1" x14ac:dyDescent="0.45"/>
    <row r="301" ht="15.75" customHeight="1" x14ac:dyDescent="0.45"/>
    <row r="302" ht="15.75" customHeight="1" x14ac:dyDescent="0.45"/>
    <row r="303" ht="15.75" customHeight="1" x14ac:dyDescent="0.45"/>
    <row r="304" ht="15.75" customHeight="1" x14ac:dyDescent="0.45"/>
    <row r="305" ht="15.75" customHeight="1" x14ac:dyDescent="0.45"/>
    <row r="306" ht="15.75" customHeight="1" x14ac:dyDescent="0.45"/>
    <row r="307" ht="15.75" customHeight="1" x14ac:dyDescent="0.45"/>
    <row r="308" ht="15.75" customHeight="1" x14ac:dyDescent="0.45"/>
    <row r="309" ht="15.75" customHeight="1" x14ac:dyDescent="0.45"/>
    <row r="310" ht="15.75" customHeight="1" x14ac:dyDescent="0.45"/>
    <row r="311" ht="15.75" customHeight="1" x14ac:dyDescent="0.45"/>
    <row r="312" ht="15.75" customHeight="1" x14ac:dyDescent="0.45"/>
    <row r="313" ht="15.75" customHeight="1" x14ac:dyDescent="0.45"/>
    <row r="314" ht="15.75" customHeight="1" x14ac:dyDescent="0.45"/>
    <row r="315" ht="15.75" customHeight="1" x14ac:dyDescent="0.45"/>
    <row r="316" ht="15.75" customHeight="1" x14ac:dyDescent="0.45"/>
    <row r="317" ht="15.75" customHeight="1" x14ac:dyDescent="0.45"/>
    <row r="318" ht="15.75" customHeight="1" x14ac:dyDescent="0.45"/>
    <row r="319" ht="15.75" customHeight="1" x14ac:dyDescent="0.45"/>
    <row r="320" ht="15.75" customHeight="1" x14ac:dyDescent="0.45"/>
    <row r="321" ht="15.75" customHeight="1" x14ac:dyDescent="0.45"/>
    <row r="322" ht="15.75" customHeight="1" x14ac:dyDescent="0.45"/>
    <row r="323" ht="15.75" customHeight="1" x14ac:dyDescent="0.45"/>
    <row r="324" ht="15.75" customHeight="1" x14ac:dyDescent="0.45"/>
    <row r="325" ht="15.75" customHeight="1" x14ac:dyDescent="0.45"/>
    <row r="326" ht="15.75" customHeight="1" x14ac:dyDescent="0.45"/>
    <row r="327" ht="15.75" customHeight="1" x14ac:dyDescent="0.45"/>
    <row r="328" ht="15.75" customHeight="1" x14ac:dyDescent="0.45"/>
    <row r="329" ht="15.75" customHeight="1" x14ac:dyDescent="0.45"/>
    <row r="330" ht="15.75" customHeight="1" x14ac:dyDescent="0.45"/>
    <row r="331" ht="15.75" customHeight="1" x14ac:dyDescent="0.45"/>
    <row r="332" ht="15.75" customHeight="1" x14ac:dyDescent="0.45"/>
    <row r="333" ht="15.75" customHeight="1" x14ac:dyDescent="0.45"/>
    <row r="334" ht="15.75" customHeight="1" x14ac:dyDescent="0.45"/>
    <row r="335" ht="15.75" customHeight="1" x14ac:dyDescent="0.45"/>
    <row r="336" ht="15.75" customHeight="1" x14ac:dyDescent="0.45"/>
    <row r="337" ht="15.75" customHeight="1" x14ac:dyDescent="0.45"/>
    <row r="338" ht="15.75" customHeight="1" x14ac:dyDescent="0.45"/>
    <row r="339" ht="15.75" customHeight="1" x14ac:dyDescent="0.45"/>
    <row r="340" ht="15.75" customHeight="1" x14ac:dyDescent="0.45"/>
    <row r="341" ht="15.75" customHeight="1" x14ac:dyDescent="0.45"/>
    <row r="342" ht="15.75" customHeight="1" x14ac:dyDescent="0.45"/>
    <row r="343" ht="15.75" customHeight="1" x14ac:dyDescent="0.45"/>
    <row r="344" ht="15.75" customHeight="1" x14ac:dyDescent="0.45"/>
    <row r="345" ht="15.75" customHeight="1" x14ac:dyDescent="0.45"/>
    <row r="346" ht="15.75" customHeight="1" x14ac:dyDescent="0.45"/>
    <row r="347" ht="15.75" customHeight="1" x14ac:dyDescent="0.45"/>
    <row r="348" ht="15.75" customHeight="1" x14ac:dyDescent="0.45"/>
    <row r="349" ht="15.75" customHeight="1" x14ac:dyDescent="0.45"/>
    <row r="350" ht="15.75" customHeight="1" x14ac:dyDescent="0.45"/>
    <row r="351" ht="15.75" customHeight="1" x14ac:dyDescent="0.45"/>
    <row r="352" ht="15.75" customHeight="1" x14ac:dyDescent="0.45"/>
    <row r="353" ht="15.75" customHeight="1" x14ac:dyDescent="0.45"/>
    <row r="354" ht="15.75" customHeight="1" x14ac:dyDescent="0.45"/>
    <row r="355" ht="15.75" customHeight="1" x14ac:dyDescent="0.45"/>
    <row r="356" ht="15.75" customHeight="1" x14ac:dyDescent="0.45"/>
    <row r="357" ht="15.75" customHeight="1" x14ac:dyDescent="0.45"/>
    <row r="358" ht="15.75" customHeight="1" x14ac:dyDescent="0.45"/>
    <row r="359" ht="15.75" customHeight="1" x14ac:dyDescent="0.45"/>
    <row r="360" ht="15.75" customHeight="1" x14ac:dyDescent="0.45"/>
    <row r="361" ht="15.75" customHeight="1" x14ac:dyDescent="0.45"/>
    <row r="362" ht="15.75" customHeight="1" x14ac:dyDescent="0.45"/>
    <row r="363" ht="15.75" customHeight="1" x14ac:dyDescent="0.45"/>
    <row r="364" ht="15.75" customHeight="1" x14ac:dyDescent="0.45"/>
    <row r="365" ht="15.75" customHeight="1" x14ac:dyDescent="0.45"/>
    <row r="366" ht="15.75" customHeight="1" x14ac:dyDescent="0.45"/>
    <row r="367" ht="15.75" customHeight="1" x14ac:dyDescent="0.45"/>
    <row r="368" ht="15.75" customHeight="1" x14ac:dyDescent="0.45"/>
    <row r="369" ht="15.75" customHeight="1" x14ac:dyDescent="0.45"/>
    <row r="370" ht="15.75" customHeight="1" x14ac:dyDescent="0.45"/>
    <row r="371" ht="15.75" customHeight="1" x14ac:dyDescent="0.45"/>
    <row r="372" ht="15.75" customHeight="1" x14ac:dyDescent="0.45"/>
    <row r="373" ht="15.75" customHeight="1" x14ac:dyDescent="0.45"/>
    <row r="374" ht="15.75" customHeight="1" x14ac:dyDescent="0.45"/>
    <row r="375" ht="15.75" customHeight="1" x14ac:dyDescent="0.45"/>
    <row r="376" ht="15.75" customHeight="1" x14ac:dyDescent="0.45"/>
    <row r="377" ht="15.75" customHeight="1" x14ac:dyDescent="0.45"/>
    <row r="378" ht="15.75" customHeight="1" x14ac:dyDescent="0.45"/>
    <row r="379" ht="15.75" customHeight="1" x14ac:dyDescent="0.45"/>
    <row r="380" ht="15.75" customHeight="1" x14ac:dyDescent="0.45"/>
    <row r="381" ht="15.75" customHeight="1" x14ac:dyDescent="0.45"/>
    <row r="382" ht="15.75" customHeight="1" x14ac:dyDescent="0.45"/>
    <row r="383" ht="15.75" customHeight="1" x14ac:dyDescent="0.45"/>
    <row r="384" ht="15.75" customHeight="1" x14ac:dyDescent="0.45"/>
    <row r="385" ht="15.75" customHeight="1" x14ac:dyDescent="0.45"/>
    <row r="386" ht="15.75" customHeight="1" x14ac:dyDescent="0.45"/>
    <row r="387" ht="15.75" customHeight="1" x14ac:dyDescent="0.45"/>
    <row r="388" ht="15.75" customHeight="1" x14ac:dyDescent="0.45"/>
    <row r="389" ht="15.75" customHeight="1" x14ac:dyDescent="0.45"/>
    <row r="390" ht="15.75" customHeight="1" x14ac:dyDescent="0.45"/>
    <row r="391" ht="15.75" customHeight="1" x14ac:dyDescent="0.45"/>
    <row r="392" ht="15.75" customHeight="1" x14ac:dyDescent="0.45"/>
    <row r="393" ht="15.75" customHeight="1" x14ac:dyDescent="0.45"/>
    <row r="394" ht="15.75" customHeight="1" x14ac:dyDescent="0.45"/>
    <row r="395" ht="15.75" customHeight="1" x14ac:dyDescent="0.45"/>
    <row r="396" ht="15.75" customHeight="1" x14ac:dyDescent="0.45"/>
    <row r="397" ht="15.75" customHeight="1" x14ac:dyDescent="0.45"/>
    <row r="398" ht="15.75" customHeight="1" x14ac:dyDescent="0.45"/>
    <row r="399" ht="15.75" customHeight="1" x14ac:dyDescent="0.45"/>
    <row r="400" ht="15.75" customHeight="1" x14ac:dyDescent="0.45"/>
    <row r="401" ht="15.75" customHeight="1" x14ac:dyDescent="0.45"/>
    <row r="402" ht="15.75" customHeight="1" x14ac:dyDescent="0.45"/>
    <row r="403" ht="15.75" customHeight="1" x14ac:dyDescent="0.45"/>
    <row r="404" ht="15.75" customHeight="1" x14ac:dyDescent="0.45"/>
    <row r="405" ht="15.75" customHeight="1" x14ac:dyDescent="0.45"/>
    <row r="406" ht="15.75" customHeight="1" x14ac:dyDescent="0.45"/>
    <row r="407" ht="15.75" customHeight="1" x14ac:dyDescent="0.45"/>
    <row r="408" ht="15.75" customHeight="1" x14ac:dyDescent="0.45"/>
    <row r="409" ht="15.75" customHeight="1" x14ac:dyDescent="0.45"/>
    <row r="410" ht="15.75" customHeight="1" x14ac:dyDescent="0.45"/>
    <row r="411" ht="15.75" customHeight="1" x14ac:dyDescent="0.45"/>
    <row r="412" ht="15.75" customHeight="1" x14ac:dyDescent="0.45"/>
    <row r="413" ht="15.75" customHeight="1" x14ac:dyDescent="0.45"/>
    <row r="414" ht="15.75" customHeight="1" x14ac:dyDescent="0.45"/>
    <row r="415" ht="15.75" customHeight="1" x14ac:dyDescent="0.45"/>
    <row r="416" ht="15.75" customHeight="1" x14ac:dyDescent="0.45"/>
    <row r="417" ht="15.75" customHeight="1" x14ac:dyDescent="0.45"/>
    <row r="418" ht="15.75" customHeight="1" x14ac:dyDescent="0.45"/>
    <row r="419" ht="15.75" customHeight="1" x14ac:dyDescent="0.45"/>
    <row r="420" ht="15.75" customHeight="1" x14ac:dyDescent="0.45"/>
    <row r="421" ht="15.75" customHeight="1" x14ac:dyDescent="0.45"/>
    <row r="422" ht="15.75" customHeight="1" x14ac:dyDescent="0.45"/>
    <row r="423" ht="15.75" customHeight="1" x14ac:dyDescent="0.45"/>
    <row r="424" ht="15.75" customHeight="1" x14ac:dyDescent="0.45"/>
    <row r="425" ht="15.75" customHeight="1" x14ac:dyDescent="0.45"/>
    <row r="426" ht="15.75" customHeight="1" x14ac:dyDescent="0.45"/>
    <row r="427" ht="15.75" customHeight="1" x14ac:dyDescent="0.45"/>
    <row r="428" ht="15.75" customHeight="1" x14ac:dyDescent="0.45"/>
    <row r="429" ht="15.75" customHeight="1" x14ac:dyDescent="0.45"/>
    <row r="430" ht="15.75" customHeight="1" x14ac:dyDescent="0.45"/>
    <row r="431" ht="15.75" customHeight="1" x14ac:dyDescent="0.45"/>
    <row r="432" ht="15.75" customHeight="1" x14ac:dyDescent="0.45"/>
    <row r="433" ht="15.75" customHeight="1" x14ac:dyDescent="0.45"/>
    <row r="434" ht="15.75" customHeight="1" x14ac:dyDescent="0.45"/>
    <row r="435" ht="15.75" customHeight="1" x14ac:dyDescent="0.45"/>
    <row r="436" ht="15.75" customHeight="1" x14ac:dyDescent="0.45"/>
    <row r="437" ht="15.75" customHeight="1" x14ac:dyDescent="0.45"/>
    <row r="438" ht="15.75" customHeight="1" x14ac:dyDescent="0.45"/>
    <row r="439" ht="15.75" customHeight="1" x14ac:dyDescent="0.45"/>
    <row r="440" ht="15.75" customHeight="1" x14ac:dyDescent="0.45"/>
    <row r="441" ht="15.75" customHeight="1" x14ac:dyDescent="0.45"/>
    <row r="442" ht="15.75" customHeight="1" x14ac:dyDescent="0.45"/>
    <row r="443" ht="15.75" customHeight="1" x14ac:dyDescent="0.45"/>
    <row r="444" ht="15.75" customHeight="1" x14ac:dyDescent="0.45"/>
    <row r="445" ht="15.75" customHeight="1" x14ac:dyDescent="0.45"/>
    <row r="446" ht="15.75" customHeight="1" x14ac:dyDescent="0.45"/>
    <row r="447" ht="15.75" customHeight="1" x14ac:dyDescent="0.45"/>
    <row r="448" ht="15.75" customHeight="1" x14ac:dyDescent="0.45"/>
    <row r="449" ht="15.75" customHeight="1" x14ac:dyDescent="0.45"/>
    <row r="450" ht="15.75" customHeight="1" x14ac:dyDescent="0.45"/>
    <row r="451" ht="15.75" customHeight="1" x14ac:dyDescent="0.45"/>
    <row r="452" ht="15.75" customHeight="1" x14ac:dyDescent="0.45"/>
    <row r="453" ht="15.75" customHeight="1" x14ac:dyDescent="0.45"/>
    <row r="454" ht="15.75" customHeight="1" x14ac:dyDescent="0.45"/>
    <row r="455" ht="15.75" customHeight="1" x14ac:dyDescent="0.45"/>
    <row r="456" ht="15.75" customHeight="1" x14ac:dyDescent="0.45"/>
    <row r="457" ht="15.75" customHeight="1" x14ac:dyDescent="0.45"/>
    <row r="458" ht="15.75" customHeight="1" x14ac:dyDescent="0.45"/>
    <row r="459" ht="15.75" customHeight="1" x14ac:dyDescent="0.45"/>
    <row r="460" ht="15.75" customHeight="1" x14ac:dyDescent="0.45"/>
    <row r="461" ht="15.75" customHeight="1" x14ac:dyDescent="0.45"/>
    <row r="462" ht="15.75" customHeight="1" x14ac:dyDescent="0.45"/>
    <row r="463" ht="15.75" customHeight="1" x14ac:dyDescent="0.45"/>
    <row r="464" ht="15.75" customHeight="1" x14ac:dyDescent="0.45"/>
    <row r="465" ht="15.75" customHeight="1" x14ac:dyDescent="0.45"/>
    <row r="466" ht="15.75" customHeight="1" x14ac:dyDescent="0.45"/>
    <row r="467" ht="15.75" customHeight="1" x14ac:dyDescent="0.45"/>
    <row r="468" ht="15.75" customHeight="1" x14ac:dyDescent="0.45"/>
    <row r="469" ht="15.75" customHeight="1" x14ac:dyDescent="0.45"/>
    <row r="470" ht="15.75" customHeight="1" x14ac:dyDescent="0.45"/>
    <row r="471" ht="15.75" customHeight="1" x14ac:dyDescent="0.45"/>
    <row r="472" ht="15.75" customHeight="1" x14ac:dyDescent="0.45"/>
    <row r="473" ht="15.75" customHeight="1" x14ac:dyDescent="0.45"/>
    <row r="474" ht="15.75" customHeight="1" x14ac:dyDescent="0.45"/>
    <row r="475" ht="15.75" customHeight="1" x14ac:dyDescent="0.45"/>
    <row r="476" ht="15.75" customHeight="1" x14ac:dyDescent="0.45"/>
    <row r="477" ht="15.75" customHeight="1" x14ac:dyDescent="0.45"/>
    <row r="478" ht="15.75" customHeight="1" x14ac:dyDescent="0.45"/>
    <row r="479" ht="15.75" customHeight="1" x14ac:dyDescent="0.45"/>
    <row r="480" ht="15.75" customHeight="1" x14ac:dyDescent="0.45"/>
    <row r="481" ht="15.75" customHeight="1" x14ac:dyDescent="0.45"/>
    <row r="482" ht="15.75" customHeight="1" x14ac:dyDescent="0.45"/>
    <row r="483" ht="15.75" customHeight="1" x14ac:dyDescent="0.45"/>
    <row r="484" ht="15.75" customHeight="1" x14ac:dyDescent="0.45"/>
    <row r="485" ht="15.75" customHeight="1" x14ac:dyDescent="0.45"/>
    <row r="486" ht="15.75" customHeight="1" x14ac:dyDescent="0.45"/>
    <row r="487" ht="15.75" customHeight="1" x14ac:dyDescent="0.45"/>
    <row r="488" ht="15.75" customHeight="1" x14ac:dyDescent="0.45"/>
    <row r="489" ht="15.75" customHeight="1" x14ac:dyDescent="0.45"/>
    <row r="490" ht="15.75" customHeight="1" x14ac:dyDescent="0.45"/>
    <row r="491" ht="15.75" customHeight="1" x14ac:dyDescent="0.45"/>
    <row r="492" ht="15.75" customHeight="1" x14ac:dyDescent="0.45"/>
    <row r="493" ht="15.75" customHeight="1" x14ac:dyDescent="0.45"/>
    <row r="494" ht="15.75" customHeight="1" x14ac:dyDescent="0.45"/>
    <row r="495" ht="15.75" customHeight="1" x14ac:dyDescent="0.45"/>
    <row r="496" ht="15.75" customHeight="1" x14ac:dyDescent="0.45"/>
    <row r="497" ht="15.75" customHeight="1" x14ac:dyDescent="0.45"/>
    <row r="498" ht="15.75" customHeight="1" x14ac:dyDescent="0.45"/>
    <row r="499" ht="15.75" customHeight="1" x14ac:dyDescent="0.45"/>
    <row r="500" ht="15.75" customHeight="1" x14ac:dyDescent="0.45"/>
    <row r="501" ht="15.75" customHeight="1" x14ac:dyDescent="0.45"/>
    <row r="502" ht="15.75" customHeight="1" x14ac:dyDescent="0.45"/>
    <row r="503" ht="15.75" customHeight="1" x14ac:dyDescent="0.45"/>
    <row r="504" ht="15.75" customHeight="1" x14ac:dyDescent="0.45"/>
    <row r="505" ht="15.75" customHeight="1" x14ac:dyDescent="0.45"/>
    <row r="506" ht="15.75" customHeight="1" x14ac:dyDescent="0.45"/>
    <row r="507" ht="15.75" customHeight="1" x14ac:dyDescent="0.45"/>
    <row r="508" ht="15.75" customHeight="1" x14ac:dyDescent="0.45"/>
    <row r="509" ht="15.75" customHeight="1" x14ac:dyDescent="0.45"/>
    <row r="510" ht="15.75" customHeight="1" x14ac:dyDescent="0.45"/>
    <row r="511" ht="15.75" customHeight="1" x14ac:dyDescent="0.45"/>
    <row r="512" ht="15.75" customHeight="1" x14ac:dyDescent="0.45"/>
    <row r="513" ht="15.75" customHeight="1" x14ac:dyDescent="0.45"/>
    <row r="514" ht="15.75" customHeight="1" x14ac:dyDescent="0.45"/>
    <row r="515" ht="15.75" customHeight="1" x14ac:dyDescent="0.45"/>
    <row r="516" ht="15.75" customHeight="1" x14ac:dyDescent="0.45"/>
    <row r="517" ht="15.75" customHeight="1" x14ac:dyDescent="0.45"/>
    <row r="518" ht="15.75" customHeight="1" x14ac:dyDescent="0.45"/>
    <row r="519" ht="15.75" customHeight="1" x14ac:dyDescent="0.45"/>
    <row r="520" ht="15.75" customHeight="1" x14ac:dyDescent="0.45"/>
    <row r="521" ht="15.75" customHeight="1" x14ac:dyDescent="0.45"/>
    <row r="522" ht="15.75" customHeight="1" x14ac:dyDescent="0.45"/>
    <row r="523" ht="15.75" customHeight="1" x14ac:dyDescent="0.45"/>
    <row r="524" ht="15.75" customHeight="1" x14ac:dyDescent="0.45"/>
    <row r="525" ht="15.75" customHeight="1" x14ac:dyDescent="0.45"/>
    <row r="526" ht="15.75" customHeight="1" x14ac:dyDescent="0.45"/>
    <row r="527" ht="15.75" customHeight="1" x14ac:dyDescent="0.45"/>
    <row r="528" ht="15.75" customHeight="1" x14ac:dyDescent="0.45"/>
    <row r="529" ht="15.75" customHeight="1" x14ac:dyDescent="0.45"/>
    <row r="530" ht="15.75" customHeight="1" x14ac:dyDescent="0.45"/>
    <row r="531" ht="15.75" customHeight="1" x14ac:dyDescent="0.45"/>
    <row r="532" ht="15.75" customHeight="1" x14ac:dyDescent="0.45"/>
    <row r="533" ht="15.75" customHeight="1" x14ac:dyDescent="0.45"/>
    <row r="534" ht="15.75" customHeight="1" x14ac:dyDescent="0.45"/>
    <row r="535" ht="15.75" customHeight="1" x14ac:dyDescent="0.45"/>
    <row r="536" ht="15.75" customHeight="1" x14ac:dyDescent="0.45"/>
    <row r="537" ht="15.75" customHeight="1" x14ac:dyDescent="0.45"/>
    <row r="538" ht="15.75" customHeight="1" x14ac:dyDescent="0.45"/>
    <row r="539" ht="15.75" customHeight="1" x14ac:dyDescent="0.45"/>
    <row r="540" ht="15.75" customHeight="1" x14ac:dyDescent="0.45"/>
    <row r="541" ht="15.75" customHeight="1" x14ac:dyDescent="0.45"/>
    <row r="542" ht="15.75" customHeight="1" x14ac:dyDescent="0.45"/>
    <row r="543" ht="15.75" customHeight="1" x14ac:dyDescent="0.45"/>
    <row r="544" ht="15.75" customHeight="1" x14ac:dyDescent="0.45"/>
    <row r="545" ht="15.75" customHeight="1" x14ac:dyDescent="0.45"/>
    <row r="546" ht="15.75" customHeight="1" x14ac:dyDescent="0.45"/>
    <row r="547" ht="15.75" customHeight="1" x14ac:dyDescent="0.45"/>
    <row r="548" ht="15.75" customHeight="1" x14ac:dyDescent="0.45"/>
    <row r="549" ht="15.75" customHeight="1" x14ac:dyDescent="0.45"/>
    <row r="550" ht="15.75" customHeight="1" x14ac:dyDescent="0.45"/>
    <row r="551" ht="15.75" customHeight="1" x14ac:dyDescent="0.45"/>
    <row r="552" ht="15.75" customHeight="1" x14ac:dyDescent="0.45"/>
    <row r="553" ht="15.75" customHeight="1" x14ac:dyDescent="0.45"/>
    <row r="554" ht="15.75" customHeight="1" x14ac:dyDescent="0.45"/>
    <row r="555" ht="15.75" customHeight="1" x14ac:dyDescent="0.45"/>
    <row r="556" ht="15.75" customHeight="1" x14ac:dyDescent="0.45"/>
    <row r="557" ht="15.75" customHeight="1" x14ac:dyDescent="0.45"/>
    <row r="558" ht="15.75" customHeight="1" x14ac:dyDescent="0.45"/>
    <row r="559" ht="15.75" customHeight="1" x14ac:dyDescent="0.45"/>
    <row r="560" ht="15.75" customHeight="1" x14ac:dyDescent="0.45"/>
    <row r="561" ht="15.75" customHeight="1" x14ac:dyDescent="0.45"/>
    <row r="562" ht="15.75" customHeight="1" x14ac:dyDescent="0.45"/>
    <row r="563" ht="15.75" customHeight="1" x14ac:dyDescent="0.45"/>
    <row r="564" ht="15.75" customHeight="1" x14ac:dyDescent="0.45"/>
    <row r="565" ht="15.75" customHeight="1" x14ac:dyDescent="0.45"/>
    <row r="566" ht="15.75" customHeight="1" x14ac:dyDescent="0.45"/>
    <row r="567" ht="15.75" customHeight="1" x14ac:dyDescent="0.45"/>
    <row r="568" ht="15.75" customHeight="1" x14ac:dyDescent="0.45"/>
    <row r="569" ht="15.75" customHeight="1" x14ac:dyDescent="0.45"/>
    <row r="570" ht="15.75" customHeight="1" x14ac:dyDescent="0.45"/>
    <row r="571" ht="15.75" customHeight="1" x14ac:dyDescent="0.45"/>
    <row r="572" ht="15.75" customHeight="1" x14ac:dyDescent="0.45"/>
    <row r="573" ht="15.75" customHeight="1" x14ac:dyDescent="0.45"/>
    <row r="574" ht="15.75" customHeight="1" x14ac:dyDescent="0.45"/>
    <row r="575" ht="15.75" customHeight="1" x14ac:dyDescent="0.45"/>
    <row r="576" ht="15.75" customHeight="1" x14ac:dyDescent="0.45"/>
    <row r="577" ht="15.75" customHeight="1" x14ac:dyDescent="0.45"/>
    <row r="578" ht="15.75" customHeight="1" x14ac:dyDescent="0.45"/>
    <row r="579" ht="15.75" customHeight="1" x14ac:dyDescent="0.45"/>
    <row r="580" ht="15.75" customHeight="1" x14ac:dyDescent="0.45"/>
    <row r="581" ht="15.75" customHeight="1" x14ac:dyDescent="0.45"/>
    <row r="582" ht="15.75" customHeight="1" x14ac:dyDescent="0.45"/>
    <row r="583" ht="15.75" customHeight="1" x14ac:dyDescent="0.45"/>
    <row r="584" ht="15.75" customHeight="1" x14ac:dyDescent="0.45"/>
    <row r="585" ht="15.75" customHeight="1" x14ac:dyDescent="0.45"/>
    <row r="586" ht="15.75" customHeight="1" x14ac:dyDescent="0.45"/>
    <row r="587" ht="15.75" customHeight="1" x14ac:dyDescent="0.45"/>
    <row r="588" ht="15.75" customHeight="1" x14ac:dyDescent="0.45"/>
    <row r="589" ht="15.75" customHeight="1" x14ac:dyDescent="0.45"/>
    <row r="590" ht="15.75" customHeight="1" x14ac:dyDescent="0.45"/>
    <row r="591" ht="15.75" customHeight="1" x14ac:dyDescent="0.45"/>
    <row r="592" ht="15.75" customHeight="1" x14ac:dyDescent="0.45"/>
    <row r="593" ht="15.75" customHeight="1" x14ac:dyDescent="0.45"/>
    <row r="594" ht="15.75" customHeight="1" x14ac:dyDescent="0.45"/>
    <row r="595" ht="15.75" customHeight="1" x14ac:dyDescent="0.45"/>
    <row r="596" ht="15.75" customHeight="1" x14ac:dyDescent="0.45"/>
    <row r="597" ht="15.75" customHeight="1" x14ac:dyDescent="0.45"/>
    <row r="598" ht="15.75" customHeight="1" x14ac:dyDescent="0.45"/>
    <row r="599" ht="15.75" customHeight="1" x14ac:dyDescent="0.45"/>
    <row r="600" ht="15.75" customHeight="1" x14ac:dyDescent="0.45"/>
    <row r="601" ht="15.75" customHeight="1" x14ac:dyDescent="0.45"/>
    <row r="602" ht="15.75" customHeight="1" x14ac:dyDescent="0.45"/>
    <row r="603" ht="15.75" customHeight="1" x14ac:dyDescent="0.45"/>
    <row r="604" ht="15.75" customHeight="1" x14ac:dyDescent="0.45"/>
    <row r="605" ht="15.75" customHeight="1" x14ac:dyDescent="0.45"/>
    <row r="606" ht="15.75" customHeight="1" x14ac:dyDescent="0.45"/>
    <row r="607" ht="15.75" customHeight="1" x14ac:dyDescent="0.45"/>
    <row r="608" ht="15.75" customHeight="1" x14ac:dyDescent="0.45"/>
    <row r="609" ht="15.75" customHeight="1" x14ac:dyDescent="0.45"/>
    <row r="610" ht="15.75" customHeight="1" x14ac:dyDescent="0.45"/>
    <row r="611" ht="15.75" customHeight="1" x14ac:dyDescent="0.45"/>
    <row r="612" ht="15.75" customHeight="1" x14ac:dyDescent="0.45"/>
    <row r="613" ht="15.75" customHeight="1" x14ac:dyDescent="0.45"/>
    <row r="614" ht="15.75" customHeight="1" x14ac:dyDescent="0.45"/>
    <row r="615" ht="15.75" customHeight="1" x14ac:dyDescent="0.45"/>
    <row r="616" ht="15.75" customHeight="1" x14ac:dyDescent="0.45"/>
    <row r="617" ht="15.75" customHeight="1" x14ac:dyDescent="0.45"/>
    <row r="618" ht="15.75" customHeight="1" x14ac:dyDescent="0.45"/>
    <row r="619" ht="15.75" customHeight="1" x14ac:dyDescent="0.45"/>
    <row r="620" ht="15.75" customHeight="1" x14ac:dyDescent="0.45"/>
    <row r="621" ht="15.75" customHeight="1" x14ac:dyDescent="0.45"/>
    <row r="622" ht="15.75" customHeight="1" x14ac:dyDescent="0.45"/>
    <row r="623" ht="15.75" customHeight="1" x14ac:dyDescent="0.45"/>
    <row r="624" ht="15.75" customHeight="1" x14ac:dyDescent="0.45"/>
    <row r="625" ht="15.75" customHeight="1" x14ac:dyDescent="0.45"/>
    <row r="626" ht="15.75" customHeight="1" x14ac:dyDescent="0.45"/>
    <row r="627" ht="15.75" customHeight="1" x14ac:dyDescent="0.45"/>
    <row r="628" ht="15.75" customHeight="1" x14ac:dyDescent="0.45"/>
    <row r="629" ht="15.75" customHeight="1" x14ac:dyDescent="0.45"/>
    <row r="630" ht="15.75" customHeight="1" x14ac:dyDescent="0.45"/>
    <row r="631" ht="15.75" customHeight="1" x14ac:dyDescent="0.45"/>
    <row r="632" ht="15.75" customHeight="1" x14ac:dyDescent="0.45"/>
    <row r="633" ht="15.75" customHeight="1" x14ac:dyDescent="0.45"/>
    <row r="634" ht="15.75" customHeight="1" x14ac:dyDescent="0.45"/>
    <row r="635" ht="15.75" customHeight="1" x14ac:dyDescent="0.45"/>
    <row r="636" ht="15.75" customHeight="1" x14ac:dyDescent="0.45"/>
    <row r="637" ht="15.75" customHeight="1" x14ac:dyDescent="0.45"/>
    <row r="638" ht="15.75" customHeight="1" x14ac:dyDescent="0.45"/>
    <row r="639" ht="15.75" customHeight="1" x14ac:dyDescent="0.45"/>
    <row r="640" ht="15.75" customHeight="1" x14ac:dyDescent="0.45"/>
    <row r="641" ht="15.75" customHeight="1" x14ac:dyDescent="0.45"/>
    <row r="642" ht="15.75" customHeight="1" x14ac:dyDescent="0.45"/>
    <row r="643" ht="15.75" customHeight="1" x14ac:dyDescent="0.45"/>
    <row r="644" ht="15.75" customHeight="1" x14ac:dyDescent="0.45"/>
    <row r="645" ht="15.75" customHeight="1" x14ac:dyDescent="0.45"/>
    <row r="646" ht="15.75" customHeight="1" x14ac:dyDescent="0.45"/>
    <row r="647" ht="15.75" customHeight="1" x14ac:dyDescent="0.45"/>
    <row r="648" ht="15.75" customHeight="1" x14ac:dyDescent="0.45"/>
    <row r="649" ht="15.75" customHeight="1" x14ac:dyDescent="0.45"/>
    <row r="650" ht="15.75" customHeight="1" x14ac:dyDescent="0.45"/>
    <row r="651" ht="15.75" customHeight="1" x14ac:dyDescent="0.45"/>
    <row r="652" ht="15.75" customHeight="1" x14ac:dyDescent="0.45"/>
    <row r="653" ht="15.75" customHeight="1" x14ac:dyDescent="0.45"/>
    <row r="654" ht="15.75" customHeight="1" x14ac:dyDescent="0.45"/>
    <row r="655" ht="15.75" customHeight="1" x14ac:dyDescent="0.45"/>
    <row r="656" ht="15.75" customHeight="1" x14ac:dyDescent="0.45"/>
    <row r="657" ht="15.75" customHeight="1" x14ac:dyDescent="0.45"/>
    <row r="658" ht="15.75" customHeight="1" x14ac:dyDescent="0.45"/>
    <row r="659" ht="15.75" customHeight="1" x14ac:dyDescent="0.45"/>
    <row r="660" ht="15.75" customHeight="1" x14ac:dyDescent="0.45"/>
    <row r="661" ht="15.75" customHeight="1" x14ac:dyDescent="0.45"/>
    <row r="662" ht="15.75" customHeight="1" x14ac:dyDescent="0.45"/>
    <row r="663" ht="15.75" customHeight="1" x14ac:dyDescent="0.45"/>
    <row r="664" ht="15.75" customHeight="1" x14ac:dyDescent="0.45"/>
    <row r="665" ht="15.75" customHeight="1" x14ac:dyDescent="0.45"/>
    <row r="666" ht="15.75" customHeight="1" x14ac:dyDescent="0.45"/>
    <row r="667" ht="15.75" customHeight="1" x14ac:dyDescent="0.45"/>
    <row r="668" ht="15.75" customHeight="1" x14ac:dyDescent="0.45"/>
    <row r="669" ht="15.75" customHeight="1" x14ac:dyDescent="0.45"/>
    <row r="670" ht="15.75" customHeight="1" x14ac:dyDescent="0.45"/>
    <row r="671" ht="15.75" customHeight="1" x14ac:dyDescent="0.45"/>
    <row r="672" ht="15.75" customHeight="1" x14ac:dyDescent="0.45"/>
    <row r="673" ht="15.75" customHeight="1" x14ac:dyDescent="0.45"/>
    <row r="674" ht="15.75" customHeight="1" x14ac:dyDescent="0.45"/>
    <row r="675" ht="15.75" customHeight="1" x14ac:dyDescent="0.45"/>
    <row r="676" ht="15.75" customHeight="1" x14ac:dyDescent="0.45"/>
    <row r="677" ht="15.75" customHeight="1" x14ac:dyDescent="0.45"/>
    <row r="678" ht="15.75" customHeight="1" x14ac:dyDescent="0.45"/>
    <row r="679" ht="15.75" customHeight="1" x14ac:dyDescent="0.45"/>
    <row r="680" ht="15.75" customHeight="1" x14ac:dyDescent="0.45"/>
    <row r="681" ht="15.75" customHeight="1" x14ac:dyDescent="0.45"/>
    <row r="682" ht="15.75" customHeight="1" x14ac:dyDescent="0.45"/>
    <row r="683" ht="15.75" customHeight="1" x14ac:dyDescent="0.45"/>
    <row r="684" ht="15.75" customHeight="1" x14ac:dyDescent="0.45"/>
    <row r="685" ht="15.75" customHeight="1" x14ac:dyDescent="0.45"/>
    <row r="686" ht="15.75" customHeight="1" x14ac:dyDescent="0.45"/>
    <row r="687" ht="15.75" customHeight="1" x14ac:dyDescent="0.45"/>
    <row r="688" ht="15.75" customHeight="1" x14ac:dyDescent="0.45"/>
    <row r="689" ht="15.75" customHeight="1" x14ac:dyDescent="0.45"/>
    <row r="690" ht="15.75" customHeight="1" x14ac:dyDescent="0.45"/>
    <row r="691" ht="15.75" customHeight="1" x14ac:dyDescent="0.45"/>
    <row r="692" ht="15.75" customHeight="1" x14ac:dyDescent="0.45"/>
    <row r="693" ht="15.75" customHeight="1" x14ac:dyDescent="0.45"/>
    <row r="694" ht="15.75" customHeight="1" x14ac:dyDescent="0.45"/>
    <row r="695" ht="15.75" customHeight="1" x14ac:dyDescent="0.45"/>
    <row r="696" ht="15.75" customHeight="1" x14ac:dyDescent="0.45"/>
    <row r="697" ht="15.75" customHeight="1" x14ac:dyDescent="0.45"/>
    <row r="698" ht="15.75" customHeight="1" x14ac:dyDescent="0.45"/>
    <row r="699" ht="15.75" customHeight="1" x14ac:dyDescent="0.45"/>
    <row r="700" ht="15.75" customHeight="1" x14ac:dyDescent="0.45"/>
    <row r="701" ht="15.75" customHeight="1" x14ac:dyDescent="0.45"/>
    <row r="702" ht="15.75" customHeight="1" x14ac:dyDescent="0.45"/>
    <row r="703" ht="15.75" customHeight="1" x14ac:dyDescent="0.45"/>
    <row r="704" ht="15.75" customHeight="1" x14ac:dyDescent="0.45"/>
    <row r="705" ht="15.75" customHeight="1" x14ac:dyDescent="0.45"/>
    <row r="706" ht="15.75" customHeight="1" x14ac:dyDescent="0.45"/>
    <row r="707" ht="15.75" customHeight="1" x14ac:dyDescent="0.45"/>
    <row r="708" ht="15.75" customHeight="1" x14ac:dyDescent="0.45"/>
    <row r="709" ht="15.75" customHeight="1" x14ac:dyDescent="0.45"/>
    <row r="710" ht="15.75" customHeight="1" x14ac:dyDescent="0.45"/>
    <row r="711" ht="15.75" customHeight="1" x14ac:dyDescent="0.45"/>
    <row r="712" ht="15.75" customHeight="1" x14ac:dyDescent="0.45"/>
    <row r="713" ht="15.75" customHeight="1" x14ac:dyDescent="0.45"/>
    <row r="714" ht="15.75" customHeight="1" x14ac:dyDescent="0.45"/>
    <row r="715" ht="15.75" customHeight="1" x14ac:dyDescent="0.45"/>
    <row r="716" ht="15.75" customHeight="1" x14ac:dyDescent="0.45"/>
    <row r="717" ht="15.75" customHeight="1" x14ac:dyDescent="0.45"/>
    <row r="718" ht="15.75" customHeight="1" x14ac:dyDescent="0.45"/>
    <row r="719" ht="15.75" customHeight="1" x14ac:dyDescent="0.45"/>
    <row r="720" ht="15.75" customHeight="1" x14ac:dyDescent="0.45"/>
    <row r="721" ht="15.75" customHeight="1" x14ac:dyDescent="0.45"/>
    <row r="722" ht="15.75" customHeight="1" x14ac:dyDescent="0.45"/>
    <row r="723" ht="15.75" customHeight="1" x14ac:dyDescent="0.45"/>
    <row r="724" ht="15.75" customHeight="1" x14ac:dyDescent="0.45"/>
    <row r="725" ht="15.75" customHeight="1" x14ac:dyDescent="0.45"/>
    <row r="726" ht="15.75" customHeight="1" x14ac:dyDescent="0.45"/>
    <row r="727" ht="15.75" customHeight="1" x14ac:dyDescent="0.45"/>
    <row r="728" ht="15.75" customHeight="1" x14ac:dyDescent="0.45"/>
    <row r="729" ht="15.75" customHeight="1" x14ac:dyDescent="0.45"/>
    <row r="730" ht="15.75" customHeight="1" x14ac:dyDescent="0.45"/>
    <row r="731" ht="15.75" customHeight="1" x14ac:dyDescent="0.45"/>
    <row r="732" ht="15.75" customHeight="1" x14ac:dyDescent="0.45"/>
    <row r="733" ht="15.75" customHeight="1" x14ac:dyDescent="0.45"/>
    <row r="734" ht="15.75" customHeight="1" x14ac:dyDescent="0.45"/>
    <row r="735" ht="15.75" customHeight="1" x14ac:dyDescent="0.45"/>
    <row r="736" ht="15.75" customHeight="1" x14ac:dyDescent="0.45"/>
    <row r="737" ht="15.75" customHeight="1" x14ac:dyDescent="0.45"/>
    <row r="738" ht="15.75" customHeight="1" x14ac:dyDescent="0.45"/>
    <row r="739" ht="15.75" customHeight="1" x14ac:dyDescent="0.45"/>
    <row r="740" ht="15.75" customHeight="1" x14ac:dyDescent="0.45"/>
    <row r="741" ht="15.75" customHeight="1" x14ac:dyDescent="0.45"/>
    <row r="742" ht="15.75" customHeight="1" x14ac:dyDescent="0.45"/>
    <row r="743" ht="15.75" customHeight="1" x14ac:dyDescent="0.45"/>
    <row r="744" ht="15.75" customHeight="1" x14ac:dyDescent="0.45"/>
    <row r="745" ht="15.75" customHeight="1" x14ac:dyDescent="0.45"/>
    <row r="746" ht="15.75" customHeight="1" x14ac:dyDescent="0.45"/>
    <row r="747" ht="15.75" customHeight="1" x14ac:dyDescent="0.45"/>
    <row r="748" ht="15.75" customHeight="1" x14ac:dyDescent="0.45"/>
    <row r="749" ht="15.75" customHeight="1" x14ac:dyDescent="0.45"/>
    <row r="750" ht="15.75" customHeight="1" x14ac:dyDescent="0.45"/>
    <row r="751" ht="15.75" customHeight="1" x14ac:dyDescent="0.45"/>
    <row r="752" ht="15.75" customHeight="1" x14ac:dyDescent="0.45"/>
    <row r="753" ht="15.75" customHeight="1" x14ac:dyDescent="0.45"/>
    <row r="754" ht="15.75" customHeight="1" x14ac:dyDescent="0.45"/>
    <row r="755" ht="15.75" customHeight="1" x14ac:dyDescent="0.45"/>
    <row r="756" ht="15.75" customHeight="1" x14ac:dyDescent="0.45"/>
    <row r="757" ht="15.75" customHeight="1" x14ac:dyDescent="0.45"/>
    <row r="758" ht="15.75" customHeight="1" x14ac:dyDescent="0.45"/>
    <row r="759" ht="15.75" customHeight="1" x14ac:dyDescent="0.45"/>
    <row r="760" ht="15.75" customHeight="1" x14ac:dyDescent="0.45"/>
    <row r="761" ht="15.75" customHeight="1" x14ac:dyDescent="0.45"/>
    <row r="762" ht="15.75" customHeight="1" x14ac:dyDescent="0.45"/>
    <row r="763" ht="15.75" customHeight="1" x14ac:dyDescent="0.45"/>
    <row r="764" ht="15.75" customHeight="1" x14ac:dyDescent="0.45"/>
    <row r="765" ht="15.75" customHeight="1" x14ac:dyDescent="0.45"/>
    <row r="766" ht="15.75" customHeight="1" x14ac:dyDescent="0.45"/>
    <row r="767" ht="15.75" customHeight="1" x14ac:dyDescent="0.45"/>
    <row r="768" ht="15.75" customHeight="1" x14ac:dyDescent="0.45"/>
    <row r="769" ht="15.75" customHeight="1" x14ac:dyDescent="0.45"/>
    <row r="770" ht="15.75" customHeight="1" x14ac:dyDescent="0.45"/>
    <row r="771" ht="15.75" customHeight="1" x14ac:dyDescent="0.45"/>
    <row r="772" ht="15.75" customHeight="1" x14ac:dyDescent="0.45"/>
    <row r="773" ht="15.75" customHeight="1" x14ac:dyDescent="0.45"/>
    <row r="774" ht="15.75" customHeight="1" x14ac:dyDescent="0.45"/>
    <row r="775" ht="15.75" customHeight="1" x14ac:dyDescent="0.45"/>
    <row r="776" ht="15.75" customHeight="1" x14ac:dyDescent="0.45"/>
    <row r="777" ht="15.75" customHeight="1" x14ac:dyDescent="0.45"/>
    <row r="778" ht="15.75" customHeight="1" x14ac:dyDescent="0.45"/>
    <row r="779" ht="15.75" customHeight="1" x14ac:dyDescent="0.45"/>
    <row r="780" ht="15.75" customHeight="1" x14ac:dyDescent="0.45"/>
    <row r="781" ht="15.75" customHeight="1" x14ac:dyDescent="0.45"/>
    <row r="782" ht="15.75" customHeight="1" x14ac:dyDescent="0.45"/>
    <row r="783" ht="15.75" customHeight="1" x14ac:dyDescent="0.45"/>
    <row r="784" ht="15.75" customHeight="1" x14ac:dyDescent="0.45"/>
    <row r="785" ht="15.75" customHeight="1" x14ac:dyDescent="0.45"/>
    <row r="786" ht="15.75" customHeight="1" x14ac:dyDescent="0.45"/>
    <row r="787" ht="15.75" customHeight="1" x14ac:dyDescent="0.45"/>
    <row r="788" ht="15.75" customHeight="1" x14ac:dyDescent="0.45"/>
    <row r="789" ht="15.75" customHeight="1" x14ac:dyDescent="0.45"/>
    <row r="790" ht="15.75" customHeight="1" x14ac:dyDescent="0.45"/>
    <row r="791" ht="15.75" customHeight="1" x14ac:dyDescent="0.45"/>
    <row r="792" ht="15.75" customHeight="1" x14ac:dyDescent="0.45"/>
    <row r="793" ht="15.75" customHeight="1" x14ac:dyDescent="0.45"/>
    <row r="794" ht="15.75" customHeight="1" x14ac:dyDescent="0.45"/>
    <row r="795" ht="15.75" customHeight="1" x14ac:dyDescent="0.45"/>
    <row r="796" ht="15.75" customHeight="1" x14ac:dyDescent="0.45"/>
    <row r="797" ht="15.75" customHeight="1" x14ac:dyDescent="0.45"/>
    <row r="798" ht="15.75" customHeight="1" x14ac:dyDescent="0.45"/>
    <row r="799" ht="15.75" customHeight="1" x14ac:dyDescent="0.45"/>
    <row r="800" ht="15.75" customHeight="1" x14ac:dyDescent="0.45"/>
    <row r="801" ht="15.75" customHeight="1" x14ac:dyDescent="0.45"/>
    <row r="802" ht="15.75" customHeight="1" x14ac:dyDescent="0.45"/>
    <row r="803" ht="15.75" customHeight="1" x14ac:dyDescent="0.45"/>
    <row r="804" ht="15.75" customHeight="1" x14ac:dyDescent="0.45"/>
    <row r="805" ht="15.75" customHeight="1" x14ac:dyDescent="0.45"/>
    <row r="806" ht="15.75" customHeight="1" x14ac:dyDescent="0.45"/>
    <row r="807" ht="15.75" customHeight="1" x14ac:dyDescent="0.45"/>
    <row r="808" ht="15.75" customHeight="1" x14ac:dyDescent="0.45"/>
    <row r="809" ht="15.75" customHeight="1" x14ac:dyDescent="0.45"/>
    <row r="810" ht="15.75" customHeight="1" x14ac:dyDescent="0.45"/>
    <row r="811" ht="15.75" customHeight="1" x14ac:dyDescent="0.45"/>
    <row r="812" ht="15.75" customHeight="1" x14ac:dyDescent="0.45"/>
    <row r="813" ht="15.75" customHeight="1" x14ac:dyDescent="0.45"/>
    <row r="814" ht="15.75" customHeight="1" x14ac:dyDescent="0.45"/>
    <row r="815" ht="15.75" customHeight="1" x14ac:dyDescent="0.45"/>
    <row r="816" ht="15.75" customHeight="1" x14ac:dyDescent="0.45"/>
    <row r="817" ht="15.75" customHeight="1" x14ac:dyDescent="0.45"/>
    <row r="818" ht="15.75" customHeight="1" x14ac:dyDescent="0.45"/>
    <row r="819" ht="15.75" customHeight="1" x14ac:dyDescent="0.45"/>
    <row r="820" ht="15.75" customHeight="1" x14ac:dyDescent="0.45"/>
    <row r="821" ht="15.75" customHeight="1" x14ac:dyDescent="0.45"/>
    <row r="822" ht="15.75" customHeight="1" x14ac:dyDescent="0.45"/>
    <row r="823" ht="15.75" customHeight="1" x14ac:dyDescent="0.45"/>
    <row r="824" ht="15.75" customHeight="1" x14ac:dyDescent="0.45"/>
    <row r="825" ht="15.75" customHeight="1" x14ac:dyDescent="0.45"/>
    <row r="826" ht="15.75" customHeight="1" x14ac:dyDescent="0.45"/>
    <row r="827" ht="15.75" customHeight="1" x14ac:dyDescent="0.45"/>
    <row r="828" ht="15.75" customHeight="1" x14ac:dyDescent="0.45"/>
    <row r="829" ht="15.75" customHeight="1" x14ac:dyDescent="0.45"/>
    <row r="830" ht="15.75" customHeight="1" x14ac:dyDescent="0.45"/>
    <row r="831" ht="15.75" customHeight="1" x14ac:dyDescent="0.45"/>
    <row r="832" ht="15.75" customHeight="1" x14ac:dyDescent="0.45"/>
    <row r="833" ht="15.75" customHeight="1" x14ac:dyDescent="0.45"/>
    <row r="834" ht="15.75" customHeight="1" x14ac:dyDescent="0.45"/>
    <row r="835" ht="15.75" customHeight="1" x14ac:dyDescent="0.45"/>
    <row r="836" ht="15.75" customHeight="1" x14ac:dyDescent="0.45"/>
    <row r="837" ht="15.75" customHeight="1" x14ac:dyDescent="0.45"/>
    <row r="838" ht="15.75" customHeight="1" x14ac:dyDescent="0.45"/>
    <row r="839" ht="15.75" customHeight="1" x14ac:dyDescent="0.45"/>
    <row r="840" ht="15.75" customHeight="1" x14ac:dyDescent="0.45"/>
    <row r="841" ht="15.75" customHeight="1" x14ac:dyDescent="0.45"/>
    <row r="842" ht="15.75" customHeight="1" x14ac:dyDescent="0.45"/>
    <row r="843" ht="15.75" customHeight="1" x14ac:dyDescent="0.45"/>
    <row r="844" ht="15.75" customHeight="1" x14ac:dyDescent="0.45"/>
    <row r="845" ht="15.75" customHeight="1" x14ac:dyDescent="0.45"/>
    <row r="846" ht="15.75" customHeight="1" x14ac:dyDescent="0.45"/>
    <row r="847" ht="15.75" customHeight="1" x14ac:dyDescent="0.45"/>
    <row r="848" ht="15.75" customHeight="1" x14ac:dyDescent="0.45"/>
    <row r="849" ht="15.75" customHeight="1" x14ac:dyDescent="0.45"/>
    <row r="850" ht="15.75" customHeight="1" x14ac:dyDescent="0.45"/>
    <row r="851" ht="15.75" customHeight="1" x14ac:dyDescent="0.45"/>
    <row r="852" ht="15.75" customHeight="1" x14ac:dyDescent="0.45"/>
    <row r="853" ht="15.75" customHeight="1" x14ac:dyDescent="0.45"/>
    <row r="854" ht="15.75" customHeight="1" x14ac:dyDescent="0.45"/>
    <row r="855" ht="15.75" customHeight="1" x14ac:dyDescent="0.45"/>
    <row r="856" ht="15.75" customHeight="1" x14ac:dyDescent="0.45"/>
    <row r="857" ht="15.75" customHeight="1" x14ac:dyDescent="0.45"/>
    <row r="858" ht="15.75" customHeight="1" x14ac:dyDescent="0.45"/>
    <row r="859" ht="15.75" customHeight="1" x14ac:dyDescent="0.45"/>
    <row r="860" ht="15.75" customHeight="1" x14ac:dyDescent="0.45"/>
    <row r="861" ht="15.75" customHeight="1" x14ac:dyDescent="0.45"/>
    <row r="862" ht="15.75" customHeight="1" x14ac:dyDescent="0.45"/>
    <row r="863" ht="15.75" customHeight="1" x14ac:dyDescent="0.45"/>
    <row r="864" ht="15.75" customHeight="1" x14ac:dyDescent="0.45"/>
    <row r="865" ht="15.75" customHeight="1" x14ac:dyDescent="0.45"/>
    <row r="866" ht="15.75" customHeight="1" x14ac:dyDescent="0.45"/>
    <row r="867" ht="15.75" customHeight="1" x14ac:dyDescent="0.45"/>
    <row r="868" ht="15.75" customHeight="1" x14ac:dyDescent="0.45"/>
    <row r="869" ht="15.75" customHeight="1" x14ac:dyDescent="0.45"/>
    <row r="870" ht="15.75" customHeight="1" x14ac:dyDescent="0.45"/>
    <row r="871" ht="15.75" customHeight="1" x14ac:dyDescent="0.45"/>
    <row r="872" ht="15.75" customHeight="1" x14ac:dyDescent="0.45"/>
    <row r="873" ht="15.75" customHeight="1" x14ac:dyDescent="0.45"/>
    <row r="874" ht="15.75" customHeight="1" x14ac:dyDescent="0.45"/>
    <row r="875" ht="15.75" customHeight="1" x14ac:dyDescent="0.45"/>
    <row r="876" ht="15.75" customHeight="1" x14ac:dyDescent="0.45"/>
    <row r="877" ht="15.75" customHeight="1" x14ac:dyDescent="0.45"/>
    <row r="878" ht="15.75" customHeight="1" x14ac:dyDescent="0.45"/>
    <row r="879" ht="15.75" customHeight="1" x14ac:dyDescent="0.45"/>
    <row r="880" ht="15.75" customHeight="1" x14ac:dyDescent="0.45"/>
    <row r="881" ht="15.75" customHeight="1" x14ac:dyDescent="0.45"/>
    <row r="882" ht="15.75" customHeight="1" x14ac:dyDescent="0.45"/>
    <row r="883" ht="15.75" customHeight="1" x14ac:dyDescent="0.45"/>
    <row r="884" ht="15.75" customHeight="1" x14ac:dyDescent="0.45"/>
    <row r="885" ht="15.75" customHeight="1" x14ac:dyDescent="0.45"/>
    <row r="886" ht="15.75" customHeight="1" x14ac:dyDescent="0.45"/>
    <row r="887" ht="15.75" customHeight="1" x14ac:dyDescent="0.45"/>
    <row r="888" ht="15.75" customHeight="1" x14ac:dyDescent="0.45"/>
    <row r="889" ht="15.75" customHeight="1" x14ac:dyDescent="0.45"/>
    <row r="890" ht="15.75" customHeight="1" x14ac:dyDescent="0.45"/>
    <row r="891" ht="15.75" customHeight="1" x14ac:dyDescent="0.45"/>
    <row r="892" ht="15.75" customHeight="1" x14ac:dyDescent="0.45"/>
    <row r="893" ht="15.75" customHeight="1" x14ac:dyDescent="0.45"/>
    <row r="894" ht="15.75" customHeight="1" x14ac:dyDescent="0.45"/>
    <row r="895" ht="15.75" customHeight="1" x14ac:dyDescent="0.45"/>
    <row r="896" ht="15.75" customHeight="1" x14ac:dyDescent="0.45"/>
    <row r="897" ht="15.75" customHeight="1" x14ac:dyDescent="0.45"/>
    <row r="898" ht="15.75" customHeight="1" x14ac:dyDescent="0.45"/>
    <row r="899" ht="15.75" customHeight="1" x14ac:dyDescent="0.45"/>
    <row r="900" ht="15.75" customHeight="1" x14ac:dyDescent="0.45"/>
    <row r="901" ht="15.75" customHeight="1" x14ac:dyDescent="0.45"/>
    <row r="902" ht="15.75" customHeight="1" x14ac:dyDescent="0.45"/>
    <row r="903" ht="15.75" customHeight="1" x14ac:dyDescent="0.45"/>
    <row r="904" ht="15.75" customHeight="1" x14ac:dyDescent="0.45"/>
    <row r="905" ht="15.75" customHeight="1" x14ac:dyDescent="0.45"/>
    <row r="906" ht="15.75" customHeight="1" x14ac:dyDescent="0.45"/>
    <row r="907" ht="15.75" customHeight="1" x14ac:dyDescent="0.45"/>
    <row r="908" ht="15.75" customHeight="1" x14ac:dyDescent="0.45"/>
    <row r="909" ht="15.75" customHeight="1" x14ac:dyDescent="0.45"/>
    <row r="910" ht="15.75" customHeight="1" x14ac:dyDescent="0.45"/>
    <row r="911" ht="15.75" customHeight="1" x14ac:dyDescent="0.45"/>
    <row r="912" ht="15.75" customHeight="1" x14ac:dyDescent="0.45"/>
    <row r="913" ht="15.75" customHeight="1" x14ac:dyDescent="0.45"/>
    <row r="914" ht="15.75" customHeight="1" x14ac:dyDescent="0.45"/>
    <row r="915" ht="15.75" customHeight="1" x14ac:dyDescent="0.45"/>
    <row r="916" ht="15.75" customHeight="1" x14ac:dyDescent="0.45"/>
    <row r="917" ht="15.75" customHeight="1" x14ac:dyDescent="0.45"/>
    <row r="918" ht="15.75" customHeight="1" x14ac:dyDescent="0.45"/>
    <row r="919" ht="15.75" customHeight="1" x14ac:dyDescent="0.45"/>
    <row r="920" ht="15.75" customHeight="1" x14ac:dyDescent="0.45"/>
    <row r="921" ht="15.75" customHeight="1" x14ac:dyDescent="0.45"/>
    <row r="922" ht="15.75" customHeight="1" x14ac:dyDescent="0.45"/>
    <row r="923" ht="15.75" customHeight="1" x14ac:dyDescent="0.45"/>
    <row r="924" ht="15.75" customHeight="1" x14ac:dyDescent="0.45"/>
    <row r="925" ht="15.75" customHeight="1" x14ac:dyDescent="0.45"/>
    <row r="926" ht="15.75" customHeight="1" x14ac:dyDescent="0.45"/>
    <row r="927" ht="15.75" customHeight="1" x14ac:dyDescent="0.45"/>
    <row r="928" ht="15.75" customHeight="1" x14ac:dyDescent="0.45"/>
    <row r="929" ht="15.75" customHeight="1" x14ac:dyDescent="0.45"/>
    <row r="930" ht="15.75" customHeight="1" x14ac:dyDescent="0.45"/>
    <row r="931" ht="15.75" customHeight="1" x14ac:dyDescent="0.45"/>
    <row r="932" ht="15.75" customHeight="1" x14ac:dyDescent="0.45"/>
    <row r="933" ht="15.75" customHeight="1" x14ac:dyDescent="0.45"/>
    <row r="934" ht="15.75" customHeight="1" x14ac:dyDescent="0.45"/>
    <row r="935" ht="15.75" customHeight="1" x14ac:dyDescent="0.45"/>
    <row r="936" ht="15.75" customHeight="1" x14ac:dyDescent="0.45"/>
    <row r="937" ht="15.75" customHeight="1" x14ac:dyDescent="0.45"/>
    <row r="938" ht="15.75" customHeight="1" x14ac:dyDescent="0.45"/>
    <row r="939" ht="15.75" customHeight="1" x14ac:dyDescent="0.45"/>
    <row r="940" ht="15.75" customHeight="1" x14ac:dyDescent="0.45"/>
    <row r="941" ht="15.75" customHeight="1" x14ac:dyDescent="0.45"/>
    <row r="942" ht="15.75" customHeight="1" x14ac:dyDescent="0.45"/>
    <row r="943" ht="15.75" customHeight="1" x14ac:dyDescent="0.45"/>
    <row r="944" ht="15.75" customHeight="1" x14ac:dyDescent="0.45"/>
    <row r="945" ht="15.75" customHeight="1" x14ac:dyDescent="0.45"/>
    <row r="946" ht="15.75" customHeight="1" x14ac:dyDescent="0.45"/>
    <row r="947" ht="15.75" customHeight="1" x14ac:dyDescent="0.45"/>
    <row r="948" ht="15.75" customHeight="1" x14ac:dyDescent="0.45"/>
    <row r="949" ht="15.75" customHeight="1" x14ac:dyDescent="0.45"/>
    <row r="950" ht="15.75" customHeight="1" x14ac:dyDescent="0.45"/>
    <row r="951" ht="15.75" customHeight="1" x14ac:dyDescent="0.45"/>
    <row r="952" ht="15.75" customHeight="1" x14ac:dyDescent="0.45"/>
    <row r="953" ht="15.75" customHeight="1" x14ac:dyDescent="0.45"/>
    <row r="954" ht="15.75" customHeight="1" x14ac:dyDescent="0.45"/>
    <row r="955" ht="15.75" customHeight="1" x14ac:dyDescent="0.45"/>
    <row r="956" ht="15.75" customHeight="1" x14ac:dyDescent="0.45"/>
    <row r="957" ht="15.75" customHeight="1" x14ac:dyDescent="0.45"/>
    <row r="958" ht="15.75" customHeight="1" x14ac:dyDescent="0.45"/>
    <row r="959" ht="15.75" customHeight="1" x14ac:dyDescent="0.45"/>
    <row r="960" ht="15.75" customHeight="1" x14ac:dyDescent="0.45"/>
    <row r="961" ht="15.75" customHeight="1" x14ac:dyDescent="0.45"/>
    <row r="962" ht="15.75" customHeight="1" x14ac:dyDescent="0.45"/>
    <row r="963" ht="15.75" customHeight="1" x14ac:dyDescent="0.45"/>
    <row r="964" ht="15.75" customHeight="1" x14ac:dyDescent="0.45"/>
    <row r="965" ht="15.75" customHeight="1" x14ac:dyDescent="0.45"/>
    <row r="966" ht="15.75" customHeight="1" x14ac:dyDescent="0.45"/>
    <row r="967" ht="15.75" customHeight="1" x14ac:dyDescent="0.45"/>
    <row r="968" ht="15.75" customHeight="1" x14ac:dyDescent="0.45"/>
    <row r="969" ht="15.75" customHeight="1" x14ac:dyDescent="0.45"/>
    <row r="970" ht="15.75" customHeight="1" x14ac:dyDescent="0.45"/>
    <row r="971" ht="15.75" customHeight="1" x14ac:dyDescent="0.45"/>
    <row r="972" ht="15.75" customHeight="1" x14ac:dyDescent="0.45"/>
    <row r="973" ht="15.75" customHeight="1" x14ac:dyDescent="0.45"/>
    <row r="974" ht="15.75" customHeight="1" x14ac:dyDescent="0.45"/>
    <row r="975" ht="15.75" customHeight="1" x14ac:dyDescent="0.45"/>
    <row r="976" ht="15.75" customHeight="1" x14ac:dyDescent="0.45"/>
    <row r="977" ht="15.75" customHeight="1" x14ac:dyDescent="0.45"/>
    <row r="978" ht="15.75" customHeight="1" x14ac:dyDescent="0.45"/>
    <row r="979" ht="15.75" customHeight="1" x14ac:dyDescent="0.45"/>
    <row r="980" ht="15.75" customHeight="1" x14ac:dyDescent="0.45"/>
    <row r="981" ht="15.75" customHeight="1" x14ac:dyDescent="0.45"/>
    <row r="982" ht="15.75" customHeight="1" x14ac:dyDescent="0.45"/>
    <row r="983" ht="15.75" customHeight="1" x14ac:dyDescent="0.45"/>
    <row r="984" ht="15.75" customHeight="1" x14ac:dyDescent="0.45"/>
    <row r="985" ht="15.75" customHeight="1" x14ac:dyDescent="0.45"/>
    <row r="986" ht="15.75" customHeight="1" x14ac:dyDescent="0.45"/>
    <row r="987" ht="15.75" customHeight="1" x14ac:dyDescent="0.45"/>
    <row r="988" ht="15.75" customHeight="1" x14ac:dyDescent="0.45"/>
    <row r="989" ht="15.75" customHeight="1" x14ac:dyDescent="0.45"/>
    <row r="990" ht="15.75" customHeight="1" x14ac:dyDescent="0.45"/>
    <row r="991" ht="15.75" customHeight="1" x14ac:dyDescent="0.45"/>
    <row r="992" ht="15.75" customHeight="1" x14ac:dyDescent="0.45"/>
    <row r="993" ht="15.75" customHeight="1" x14ac:dyDescent="0.45"/>
    <row r="994" ht="15.75" customHeight="1" x14ac:dyDescent="0.45"/>
    <row r="995" ht="15.75" customHeight="1" x14ac:dyDescent="0.45"/>
    <row r="996" ht="15.75" customHeight="1" x14ac:dyDescent="0.45"/>
    <row r="997" ht="15.75" customHeight="1" x14ac:dyDescent="0.45"/>
    <row r="998" ht="15.75" customHeight="1" x14ac:dyDescent="0.45"/>
    <row r="999" ht="15.75" customHeight="1" x14ac:dyDescent="0.45"/>
    <row r="1000" ht="15.75" customHeight="1" x14ac:dyDescent="0.4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Cracking day</vt:lpstr>
      <vt:lpstr>28 days healing</vt:lpstr>
      <vt:lpstr>3 months healing</vt:lpstr>
      <vt:lpstr>6 months healing</vt:lpstr>
      <vt:lpstr>SUMMARY 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Staszek</dc:creator>
  <cp:lastModifiedBy>Chrysoula Litina</cp:lastModifiedBy>
  <cp:lastPrinted>2020-09-14T10:47:04Z</cp:lastPrinted>
  <dcterms:created xsi:type="dcterms:W3CDTF">2019-10-06T13:04:06Z</dcterms:created>
  <dcterms:modified xsi:type="dcterms:W3CDTF">2021-02-18T09:37:31Z</dcterms:modified>
</cp:coreProperties>
</file>